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8.xml" ContentType="application/vnd.openxmlformats-officedocument.themeOverride+xml"/>
  <Override PartName="/xl/charts/chart22.xml" ContentType="application/vnd.openxmlformats-officedocument.drawingml.chart+xml"/>
  <Override PartName="/xl/theme/themeOverride9.xml" ContentType="application/vnd.openxmlformats-officedocument.themeOverride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theme/themeOverride11.xml" ContentType="application/vnd.openxmlformats-officedocument.themeOverride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 tabRatio="908"/>
  </bookViews>
  <sheets>
    <sheet name="Α1" sheetId="3" r:id="rId1"/>
    <sheet name="Α1.1" sheetId="4" r:id="rId2"/>
    <sheet name="Α2" sheetId="5" r:id="rId3"/>
    <sheet name="Α2.1" sheetId="6" r:id="rId4"/>
    <sheet name="Α3" sheetId="7" r:id="rId5"/>
    <sheet name="Α3.1-4" sheetId="8" r:id="rId6"/>
    <sheet name="Α4" sheetId="9" r:id="rId7"/>
    <sheet name="Α5.1-3" sheetId="10" r:id="rId8"/>
    <sheet name="Α6.1-2" sheetId="11" r:id="rId9"/>
    <sheet name="A7" sheetId="15" r:id="rId10"/>
    <sheet name="Α8" sheetId="16" r:id="rId11"/>
    <sheet name="Α9" sheetId="17" r:id="rId12"/>
    <sheet name="Α10" sheetId="18" r:id="rId13"/>
    <sheet name="Α11" sheetId="19" r:id="rId14"/>
  </sheets>
  <calcPr calcId="145621"/>
</workbook>
</file>

<file path=xl/calcChain.xml><?xml version="1.0" encoding="utf-8"?>
<calcChain xmlns="http://schemas.openxmlformats.org/spreadsheetml/2006/main">
  <c r="AF5" i="18" l="1"/>
  <c r="AI5" i="18" s="1"/>
  <c r="AG5" i="18"/>
  <c r="AH5" i="18"/>
  <c r="AF6" i="18"/>
  <c r="AI6" i="18" s="1"/>
  <c r="AG6" i="18"/>
  <c r="AH6" i="18"/>
  <c r="AF7" i="18"/>
  <c r="AI7" i="18" s="1"/>
  <c r="AG7" i="18"/>
  <c r="AH7" i="18"/>
  <c r="AF8" i="18"/>
  <c r="AI8" i="18" s="1"/>
  <c r="AG8" i="18"/>
  <c r="AH8" i="18"/>
  <c r="AF9" i="18"/>
  <c r="AI9" i="18" s="1"/>
  <c r="AG9" i="18"/>
  <c r="AH9" i="18"/>
  <c r="AF10" i="18"/>
  <c r="AI10" i="18" s="1"/>
  <c r="AG10" i="18"/>
  <c r="AH10" i="18"/>
  <c r="AF11" i="18"/>
  <c r="AI11" i="18" s="1"/>
  <c r="AG11" i="18"/>
  <c r="AH11" i="18"/>
  <c r="AF12" i="18"/>
  <c r="AI12" i="18" s="1"/>
  <c r="AG12" i="18"/>
  <c r="AH12" i="18"/>
  <c r="AF13" i="18"/>
  <c r="AI13" i="18" s="1"/>
  <c r="AG13" i="18"/>
  <c r="AH13" i="18"/>
  <c r="AF14" i="18"/>
  <c r="AI14" i="18" s="1"/>
  <c r="AG14" i="18"/>
  <c r="AH14" i="18"/>
  <c r="AF15" i="18"/>
  <c r="AI15" i="18" s="1"/>
  <c r="AG15" i="18"/>
  <c r="AH15" i="18"/>
  <c r="AF16" i="18"/>
  <c r="AI16" i="18" s="1"/>
  <c r="AG16" i="18"/>
  <c r="AH16" i="18"/>
  <c r="AF17" i="18"/>
  <c r="AI17" i="18" s="1"/>
  <c r="AG17" i="18"/>
  <c r="AH17" i="18"/>
  <c r="AF18" i="18"/>
  <c r="AI18" i="18" s="1"/>
  <c r="AG18" i="18"/>
  <c r="AH18" i="18"/>
  <c r="AF19" i="18"/>
  <c r="AI19" i="18" s="1"/>
  <c r="AG19" i="18"/>
  <c r="AH19" i="18"/>
  <c r="AF20" i="18"/>
  <c r="AI20" i="18" s="1"/>
  <c r="AG20" i="18"/>
  <c r="AH20" i="18"/>
  <c r="AF21" i="18"/>
  <c r="AI21" i="18" s="1"/>
  <c r="AG21" i="18"/>
  <c r="AH21" i="18"/>
  <c r="AF22" i="18"/>
  <c r="AI22" i="18" s="1"/>
  <c r="AG22" i="18"/>
  <c r="AH22" i="18"/>
  <c r="AF23" i="18"/>
  <c r="AI23" i="18" s="1"/>
  <c r="AG23" i="18"/>
  <c r="AH23" i="18"/>
  <c r="AF24" i="18"/>
  <c r="AI24" i="18" s="1"/>
  <c r="AG24" i="18"/>
  <c r="AH24" i="18"/>
  <c r="AF25" i="18"/>
  <c r="AI25" i="18" s="1"/>
  <c r="AG25" i="18"/>
  <c r="AH25" i="18"/>
  <c r="AF26" i="18"/>
  <c r="AI26" i="18" s="1"/>
  <c r="AG26" i="18"/>
  <c r="AH26" i="18"/>
  <c r="AI4" i="18"/>
  <c r="AH4" i="18"/>
  <c r="AG4" i="18"/>
  <c r="AF4" i="18"/>
  <c r="AE5" i="18"/>
  <c r="AE6" i="18"/>
  <c r="AE7" i="18"/>
  <c r="AE8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4" i="18"/>
  <c r="U77" i="17"/>
  <c r="S77" i="17"/>
  <c r="R77" i="17"/>
  <c r="P77" i="17"/>
  <c r="O77" i="17"/>
  <c r="T75" i="17"/>
  <c r="Q75" i="17"/>
  <c r="T74" i="17"/>
  <c r="Q74" i="17"/>
  <c r="T73" i="17"/>
  <c r="Q73" i="17"/>
  <c r="T72" i="17"/>
  <c r="Q72" i="17"/>
  <c r="T71" i="17"/>
  <c r="Q71" i="17"/>
  <c r="T70" i="17"/>
  <c r="Q70" i="17"/>
  <c r="T69" i="17"/>
  <c r="Q69" i="17"/>
  <c r="T68" i="17"/>
  <c r="Q68" i="17"/>
  <c r="T67" i="17"/>
  <c r="Q67" i="17"/>
  <c r="T66" i="17"/>
  <c r="Q66" i="17"/>
  <c r="T65" i="17"/>
  <c r="Q65" i="17"/>
  <c r="T64" i="17"/>
  <c r="Q64" i="17"/>
  <c r="T63" i="17"/>
  <c r="Q63" i="17"/>
  <c r="T62" i="17"/>
  <c r="Q62" i="17"/>
  <c r="T61" i="17"/>
  <c r="Q61" i="17"/>
  <c r="T60" i="17"/>
  <c r="Q60" i="17"/>
  <c r="T59" i="17"/>
  <c r="Q59" i="17"/>
  <c r="T58" i="17"/>
  <c r="Q58" i="17"/>
  <c r="T57" i="17"/>
  <c r="Q57" i="17"/>
  <c r="T56" i="17"/>
  <c r="Q56" i="17"/>
  <c r="T55" i="17"/>
  <c r="Q55" i="17"/>
  <c r="T54" i="17"/>
  <c r="Q54" i="17"/>
  <c r="B72" i="17"/>
  <c r="I77" i="17"/>
  <c r="J77" i="17"/>
  <c r="L77" i="17"/>
  <c r="G77" i="17"/>
  <c r="F77" i="17"/>
  <c r="K75" i="17"/>
  <c r="H75" i="17"/>
  <c r="K74" i="17"/>
  <c r="H74" i="17"/>
  <c r="K73" i="17"/>
  <c r="H73" i="17"/>
  <c r="K72" i="17"/>
  <c r="H72" i="17"/>
  <c r="K71" i="17"/>
  <c r="H71" i="17"/>
  <c r="K70" i="17"/>
  <c r="H70" i="17"/>
  <c r="K69" i="17"/>
  <c r="H69" i="17"/>
  <c r="K68" i="17"/>
  <c r="H68" i="17"/>
  <c r="K67" i="17"/>
  <c r="H67" i="17"/>
  <c r="K66" i="17"/>
  <c r="H66" i="17"/>
  <c r="K65" i="17"/>
  <c r="H65" i="17"/>
  <c r="K64" i="17"/>
  <c r="H64" i="17"/>
  <c r="K63" i="17"/>
  <c r="H63" i="17"/>
  <c r="K62" i="17"/>
  <c r="H62" i="17"/>
  <c r="K61" i="17"/>
  <c r="H61" i="17"/>
  <c r="K60" i="17"/>
  <c r="H60" i="17"/>
  <c r="K59" i="17"/>
  <c r="H59" i="17"/>
  <c r="K58" i="17"/>
  <c r="H58" i="17"/>
  <c r="K57" i="17"/>
  <c r="H57" i="17"/>
  <c r="K56" i="17"/>
  <c r="H56" i="17"/>
  <c r="K55" i="17"/>
  <c r="H55" i="17"/>
  <c r="K54" i="17"/>
  <c r="H54" i="17"/>
  <c r="W9" i="10"/>
  <c r="G14" i="15" l="1"/>
  <c r="G15" i="15"/>
  <c r="C14" i="15"/>
  <c r="C15" i="15"/>
  <c r="E15" i="15"/>
  <c r="H32" i="6" l="1"/>
  <c r="H31" i="6"/>
  <c r="H27" i="6"/>
  <c r="H26" i="6"/>
  <c r="D35" i="6"/>
  <c r="D36" i="6"/>
  <c r="D37" i="6"/>
  <c r="D38" i="6"/>
  <c r="D39" i="6"/>
  <c r="D40" i="6"/>
  <c r="D34" i="6"/>
  <c r="D27" i="6"/>
  <c r="D28" i="6"/>
  <c r="D29" i="6"/>
  <c r="D30" i="6"/>
  <c r="D31" i="6"/>
  <c r="D32" i="6"/>
  <c r="D26" i="6"/>
  <c r="C35" i="6"/>
  <c r="C36" i="6"/>
  <c r="C37" i="6"/>
  <c r="C38" i="6"/>
  <c r="C39" i="6"/>
  <c r="C40" i="6"/>
  <c r="C34" i="6"/>
  <c r="C27" i="6"/>
  <c r="C28" i="6"/>
  <c r="C29" i="6"/>
  <c r="C30" i="6"/>
  <c r="C31" i="6"/>
  <c r="C32" i="6"/>
  <c r="C26" i="6"/>
  <c r="C33" i="6"/>
  <c r="C25" i="6"/>
  <c r="C49" i="5"/>
  <c r="D49" i="5"/>
  <c r="B49" i="5"/>
  <c r="H33" i="6" l="1"/>
  <c r="I32" i="6" s="1"/>
  <c r="H28" i="6"/>
  <c r="H34" i="10"/>
  <c r="H33" i="10"/>
  <c r="H32" i="10"/>
  <c r="H31" i="10"/>
  <c r="I19" i="10"/>
  <c r="I20" i="10"/>
  <c r="J22" i="10" s="1"/>
  <c r="I21" i="10"/>
  <c r="I22" i="10"/>
  <c r="I23" i="10"/>
  <c r="J25" i="10" s="1"/>
  <c r="I24" i="10"/>
  <c r="I25" i="10"/>
  <c r="I26" i="10"/>
  <c r="I18" i="10"/>
  <c r="J19" i="10" s="1"/>
  <c r="L5" i="9"/>
  <c r="M5" i="9"/>
  <c r="N5" i="9"/>
  <c r="L6" i="9"/>
  <c r="M6" i="9"/>
  <c r="N6" i="9"/>
  <c r="L7" i="9"/>
  <c r="M7" i="9"/>
  <c r="N7" i="9"/>
  <c r="L8" i="9"/>
  <c r="M8" i="9"/>
  <c r="N8" i="9"/>
  <c r="L9" i="9"/>
  <c r="M9" i="9"/>
  <c r="N9" i="9"/>
  <c r="L10" i="9"/>
  <c r="M10" i="9"/>
  <c r="N10" i="9"/>
  <c r="N4" i="9"/>
  <c r="L4" i="9"/>
  <c r="M4" i="9"/>
  <c r="D4" i="5"/>
  <c r="D5" i="5"/>
  <c r="D6" i="5"/>
  <c r="D7" i="5"/>
  <c r="D8" i="5"/>
  <c r="I31" i="6" l="1"/>
  <c r="I26" i="6"/>
  <c r="I27" i="6"/>
  <c r="I5" i="7" l="1"/>
  <c r="I4" i="7"/>
  <c r="G5" i="7"/>
  <c r="G4" i="7"/>
  <c r="J4" i="7" s="1"/>
  <c r="J5" i="7"/>
  <c r="H6" i="7"/>
  <c r="F6" i="7"/>
  <c r="J6" i="7" s="1"/>
  <c r="H5" i="7"/>
  <c r="H4" i="7"/>
  <c r="F5" i="7"/>
  <c r="F4" i="7"/>
  <c r="N7" i="19"/>
  <c r="N8" i="19"/>
  <c r="N9" i="19"/>
  <c r="N10" i="19"/>
  <c r="N11" i="19"/>
  <c r="N12" i="19"/>
  <c r="N13" i="19"/>
  <c r="N14" i="19"/>
  <c r="N6" i="19"/>
  <c r="M7" i="19"/>
  <c r="M8" i="19"/>
  <c r="M9" i="19"/>
  <c r="M10" i="19"/>
  <c r="M11" i="19"/>
  <c r="M12" i="19"/>
  <c r="M13" i="19"/>
  <c r="M14" i="19"/>
  <c r="M6" i="19"/>
  <c r="G7" i="19"/>
  <c r="G8" i="19"/>
  <c r="G9" i="19"/>
  <c r="G10" i="19"/>
  <c r="G11" i="19"/>
  <c r="G12" i="19"/>
  <c r="G13" i="19"/>
  <c r="G14" i="19"/>
  <c r="G15" i="19"/>
  <c r="G6" i="19"/>
  <c r="D15" i="19"/>
  <c r="D7" i="19"/>
  <c r="D8" i="19"/>
  <c r="D9" i="19"/>
  <c r="D10" i="19"/>
  <c r="D11" i="19"/>
  <c r="D12" i="19"/>
  <c r="D13" i="19"/>
  <c r="D14" i="19"/>
  <c r="D6" i="19"/>
  <c r="J15" i="19"/>
  <c r="J7" i="19"/>
  <c r="J8" i="19"/>
  <c r="J9" i="19"/>
  <c r="J10" i="19"/>
  <c r="J11" i="19"/>
  <c r="J12" i="19"/>
  <c r="J13" i="19"/>
  <c r="J14" i="19"/>
  <c r="J6" i="19"/>
  <c r="O5" i="18"/>
  <c r="P5" i="18"/>
  <c r="Q5" i="18"/>
  <c r="R5" i="18"/>
  <c r="S5" i="18"/>
  <c r="AA5" i="18" s="1"/>
  <c r="T5" i="18"/>
  <c r="U5" i="18"/>
  <c r="V5" i="18"/>
  <c r="O6" i="18"/>
  <c r="P6" i="18"/>
  <c r="AA6" i="18" s="1"/>
  <c r="Q6" i="18"/>
  <c r="R6" i="18"/>
  <c r="S6" i="18"/>
  <c r="T6" i="18"/>
  <c r="AB6" i="18" s="1"/>
  <c r="U6" i="18"/>
  <c r="V6" i="18"/>
  <c r="O7" i="18"/>
  <c r="P7" i="18"/>
  <c r="AA7" i="18" s="1"/>
  <c r="Q7" i="18"/>
  <c r="R7" i="18"/>
  <c r="S7" i="18"/>
  <c r="T7" i="18"/>
  <c r="AB7" i="18" s="1"/>
  <c r="U7" i="18"/>
  <c r="V7" i="18"/>
  <c r="O8" i="18"/>
  <c r="P8" i="18"/>
  <c r="AA8" i="18" s="1"/>
  <c r="Q8" i="18"/>
  <c r="R8" i="18"/>
  <c r="S8" i="18"/>
  <c r="T8" i="18"/>
  <c r="AB8" i="18" s="1"/>
  <c r="U8" i="18"/>
  <c r="V8" i="18"/>
  <c r="O9" i="18"/>
  <c r="P9" i="18"/>
  <c r="AA9" i="18" s="1"/>
  <c r="Q9" i="18"/>
  <c r="R9" i="18"/>
  <c r="S9" i="18"/>
  <c r="T9" i="18"/>
  <c r="AB9" i="18" s="1"/>
  <c r="U9" i="18"/>
  <c r="V9" i="18"/>
  <c r="O10" i="18"/>
  <c r="P10" i="18"/>
  <c r="AA10" i="18" s="1"/>
  <c r="Q10" i="18"/>
  <c r="R10" i="18"/>
  <c r="S10" i="18"/>
  <c r="T10" i="18"/>
  <c r="AB10" i="18" s="1"/>
  <c r="U10" i="18"/>
  <c r="V10" i="18"/>
  <c r="O11" i="18"/>
  <c r="P11" i="18"/>
  <c r="AA11" i="18" s="1"/>
  <c r="Q11" i="18"/>
  <c r="R11" i="18"/>
  <c r="S11" i="18"/>
  <c r="T11" i="18"/>
  <c r="AB11" i="18" s="1"/>
  <c r="U11" i="18"/>
  <c r="V11" i="18"/>
  <c r="O12" i="18"/>
  <c r="P12" i="18"/>
  <c r="AA12" i="18" s="1"/>
  <c r="Q12" i="18"/>
  <c r="R12" i="18"/>
  <c r="S12" i="18"/>
  <c r="T12" i="18"/>
  <c r="AB12" i="18" s="1"/>
  <c r="U12" i="18"/>
  <c r="V12" i="18"/>
  <c r="O13" i="18"/>
  <c r="P13" i="18"/>
  <c r="AA13" i="18" s="1"/>
  <c r="Q13" i="18"/>
  <c r="R13" i="18"/>
  <c r="S13" i="18"/>
  <c r="T13" i="18"/>
  <c r="AB13" i="18" s="1"/>
  <c r="U13" i="18"/>
  <c r="V13" i="18"/>
  <c r="O14" i="18"/>
  <c r="P14" i="18"/>
  <c r="AA14" i="18" s="1"/>
  <c r="Q14" i="18"/>
  <c r="R14" i="18"/>
  <c r="S14" i="18"/>
  <c r="T14" i="18"/>
  <c r="AB14" i="18" s="1"/>
  <c r="U14" i="18"/>
  <c r="V14" i="18"/>
  <c r="O15" i="18"/>
  <c r="P15" i="18"/>
  <c r="AA15" i="18" s="1"/>
  <c r="Q15" i="18"/>
  <c r="R15" i="18"/>
  <c r="S15" i="18"/>
  <c r="T15" i="18"/>
  <c r="AB15" i="18" s="1"/>
  <c r="U15" i="18"/>
  <c r="V15" i="18"/>
  <c r="O16" i="18"/>
  <c r="P16" i="18"/>
  <c r="AA16" i="18" s="1"/>
  <c r="Q16" i="18"/>
  <c r="R16" i="18"/>
  <c r="S16" i="18"/>
  <c r="T16" i="18"/>
  <c r="AB16" i="18" s="1"/>
  <c r="U16" i="18"/>
  <c r="V16" i="18"/>
  <c r="O17" i="18"/>
  <c r="P17" i="18"/>
  <c r="AA17" i="18" s="1"/>
  <c r="Q17" i="18"/>
  <c r="R17" i="18"/>
  <c r="S17" i="18"/>
  <c r="T17" i="18"/>
  <c r="AB17" i="18" s="1"/>
  <c r="U17" i="18"/>
  <c r="V17" i="18"/>
  <c r="O18" i="18"/>
  <c r="P18" i="18"/>
  <c r="AA18" i="18" s="1"/>
  <c r="Q18" i="18"/>
  <c r="R18" i="18"/>
  <c r="S18" i="18"/>
  <c r="T18" i="18"/>
  <c r="AB18" i="18" s="1"/>
  <c r="U18" i="18"/>
  <c r="V18" i="18"/>
  <c r="O19" i="18"/>
  <c r="P19" i="18"/>
  <c r="AA19" i="18" s="1"/>
  <c r="Q19" i="18"/>
  <c r="R19" i="18"/>
  <c r="S19" i="18"/>
  <c r="T19" i="18"/>
  <c r="AB19" i="18" s="1"/>
  <c r="U19" i="18"/>
  <c r="V19" i="18"/>
  <c r="O20" i="18"/>
  <c r="P20" i="18"/>
  <c r="AA20" i="18" s="1"/>
  <c r="Q20" i="18"/>
  <c r="R20" i="18"/>
  <c r="S20" i="18"/>
  <c r="T20" i="18"/>
  <c r="AB20" i="18" s="1"/>
  <c r="U20" i="18"/>
  <c r="V20" i="18"/>
  <c r="O21" i="18"/>
  <c r="P21" i="18"/>
  <c r="AA21" i="18" s="1"/>
  <c r="Q21" i="18"/>
  <c r="R21" i="18"/>
  <c r="S21" i="18"/>
  <c r="T21" i="18"/>
  <c r="AB21" i="18" s="1"/>
  <c r="U21" i="18"/>
  <c r="V21" i="18"/>
  <c r="O22" i="18"/>
  <c r="P22" i="18"/>
  <c r="AA22" i="18" s="1"/>
  <c r="Q22" i="18"/>
  <c r="R22" i="18"/>
  <c r="S22" i="18"/>
  <c r="T22" i="18"/>
  <c r="AB22" i="18" s="1"/>
  <c r="U22" i="18"/>
  <c r="V22" i="18"/>
  <c r="O23" i="18"/>
  <c r="P23" i="18"/>
  <c r="AA23" i="18" s="1"/>
  <c r="Q23" i="18"/>
  <c r="R23" i="18"/>
  <c r="S23" i="18"/>
  <c r="T23" i="18"/>
  <c r="AB23" i="18" s="1"/>
  <c r="U23" i="18"/>
  <c r="V23" i="18"/>
  <c r="O24" i="18"/>
  <c r="P24" i="18"/>
  <c r="AA24" i="18" s="1"/>
  <c r="Q24" i="18"/>
  <c r="R24" i="18"/>
  <c r="S24" i="18"/>
  <c r="T24" i="18"/>
  <c r="AB24" i="18" s="1"/>
  <c r="U24" i="18"/>
  <c r="V24" i="18"/>
  <c r="O25" i="18"/>
  <c r="P25" i="18"/>
  <c r="AA25" i="18" s="1"/>
  <c r="Q25" i="18"/>
  <c r="R25" i="18"/>
  <c r="S25" i="18"/>
  <c r="T25" i="18"/>
  <c r="AB25" i="18" s="1"/>
  <c r="U25" i="18"/>
  <c r="V25" i="18"/>
  <c r="O26" i="18"/>
  <c r="P26" i="18"/>
  <c r="AA26" i="18" s="1"/>
  <c r="Q26" i="18"/>
  <c r="R26" i="18"/>
  <c r="S26" i="18"/>
  <c r="T26" i="18"/>
  <c r="AB26" i="18" s="1"/>
  <c r="U26" i="18"/>
  <c r="V26" i="18"/>
  <c r="N26" i="18"/>
  <c r="Z26" i="18" s="1"/>
  <c r="N25" i="18"/>
  <c r="Z25" i="18" s="1"/>
  <c r="N24" i="18"/>
  <c r="Z24" i="18" s="1"/>
  <c r="N23" i="18"/>
  <c r="W23" i="18" s="1"/>
  <c r="N22" i="18"/>
  <c r="Z22" i="18" s="1"/>
  <c r="N21" i="18"/>
  <c r="Z21" i="18" s="1"/>
  <c r="N20" i="18"/>
  <c r="Z20" i="18" s="1"/>
  <c r="N19" i="18"/>
  <c r="W19" i="18" s="1"/>
  <c r="N18" i="18"/>
  <c r="Z18" i="18" s="1"/>
  <c r="N17" i="18"/>
  <c r="Z17" i="18" s="1"/>
  <c r="N16" i="18"/>
  <c r="Z16" i="18" s="1"/>
  <c r="N15" i="18"/>
  <c r="W15" i="18" s="1"/>
  <c r="N14" i="18"/>
  <c r="Z14" i="18" s="1"/>
  <c r="N13" i="18"/>
  <c r="Z13" i="18" s="1"/>
  <c r="N12" i="18"/>
  <c r="Z12" i="18" s="1"/>
  <c r="N11" i="18"/>
  <c r="W11" i="18" s="1"/>
  <c r="N10" i="18"/>
  <c r="Z10" i="18" s="1"/>
  <c r="N9" i="18"/>
  <c r="Z9" i="18" s="1"/>
  <c r="N8" i="18"/>
  <c r="Z8" i="18" s="1"/>
  <c r="N7" i="18"/>
  <c r="W7" i="18" s="1"/>
  <c r="N6" i="18"/>
  <c r="Z6" i="18" s="1"/>
  <c r="N5" i="18"/>
  <c r="O4" i="18"/>
  <c r="P4" i="18"/>
  <c r="Q4" i="18"/>
  <c r="R4" i="18"/>
  <c r="S4" i="18"/>
  <c r="T4" i="18"/>
  <c r="AB4" i="18" s="1"/>
  <c r="U4" i="18"/>
  <c r="V4" i="18"/>
  <c r="N4" i="18"/>
  <c r="W4" i="18" l="1"/>
  <c r="W26" i="18"/>
  <c r="W22" i="18"/>
  <c r="W18" i="18"/>
  <c r="W14" i="18"/>
  <c r="W10" i="18"/>
  <c r="W6" i="18"/>
  <c r="Z23" i="18"/>
  <c r="Z19" i="18"/>
  <c r="Z15" i="18"/>
  <c r="Z11" i="18"/>
  <c r="Z7" i="18"/>
  <c r="Z4" i="18"/>
  <c r="W25" i="18"/>
  <c r="W21" i="18"/>
  <c r="W17" i="18"/>
  <c r="W13" i="18"/>
  <c r="W9" i="18"/>
  <c r="AB5" i="18"/>
  <c r="W24" i="18"/>
  <c r="W20" i="18"/>
  <c r="W16" i="18"/>
  <c r="W12" i="18"/>
  <c r="W8" i="18"/>
  <c r="W5" i="18"/>
  <c r="Z5" i="18"/>
  <c r="AA4" i="18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5" i="17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36" i="16"/>
  <c r="AA37" i="16"/>
  <c r="AA38" i="16"/>
  <c r="AA39" i="16"/>
  <c r="AA40" i="16"/>
  <c r="AA41" i="16"/>
  <c r="AA42" i="16"/>
  <c r="AA43" i="16"/>
  <c r="AA44" i="16"/>
  <c r="AA45" i="16"/>
  <c r="AA46" i="16"/>
  <c r="AA47" i="16"/>
  <c r="AA48" i="16"/>
  <c r="AA49" i="16"/>
  <c r="AA50" i="16"/>
  <c r="AA51" i="16"/>
  <c r="AA52" i="16"/>
  <c r="AA53" i="16"/>
  <c r="AA54" i="16"/>
  <c r="AA55" i="16"/>
  <c r="AA56" i="16"/>
  <c r="AA57" i="16"/>
  <c r="AA58" i="16"/>
  <c r="AA59" i="16"/>
  <c r="AA60" i="16"/>
  <c r="AA61" i="16"/>
  <c r="AA36" i="16"/>
  <c r="X37" i="16"/>
  <c r="X38" i="16"/>
  <c r="X39" i="16"/>
  <c r="X40" i="16"/>
  <c r="X41" i="16"/>
  <c r="X42" i="16"/>
  <c r="X43" i="16"/>
  <c r="X44" i="16"/>
  <c r="X45" i="16"/>
  <c r="X46" i="16"/>
  <c r="X47" i="16"/>
  <c r="X48" i="16"/>
  <c r="X49" i="16"/>
  <c r="X50" i="16"/>
  <c r="X51" i="16"/>
  <c r="X52" i="16"/>
  <c r="X53" i="16"/>
  <c r="X54" i="16"/>
  <c r="X55" i="16"/>
  <c r="X56" i="16"/>
  <c r="X57" i="16"/>
  <c r="X58" i="16"/>
  <c r="X59" i="16"/>
  <c r="X60" i="16"/>
  <c r="X61" i="16"/>
  <c r="X36" i="16"/>
  <c r="R37" i="16"/>
  <c r="S37" i="16" s="1"/>
  <c r="R38" i="16"/>
  <c r="S38" i="16" s="1"/>
  <c r="R39" i="16"/>
  <c r="S39" i="16" s="1"/>
  <c r="R40" i="16"/>
  <c r="S40" i="16" s="1"/>
  <c r="R41" i="16"/>
  <c r="S41" i="16" s="1"/>
  <c r="R42" i="16"/>
  <c r="S42" i="16" s="1"/>
  <c r="R43" i="16"/>
  <c r="S43" i="16" s="1"/>
  <c r="R44" i="16"/>
  <c r="S44" i="16" s="1"/>
  <c r="R45" i="16"/>
  <c r="S45" i="16" s="1"/>
  <c r="R46" i="16"/>
  <c r="S46" i="16" s="1"/>
  <c r="R47" i="16"/>
  <c r="S47" i="16" s="1"/>
  <c r="R48" i="16"/>
  <c r="S48" i="16" s="1"/>
  <c r="R49" i="16"/>
  <c r="S49" i="16" s="1"/>
  <c r="R50" i="16"/>
  <c r="S50" i="16" s="1"/>
  <c r="R51" i="16"/>
  <c r="S51" i="16" s="1"/>
  <c r="R52" i="16"/>
  <c r="S52" i="16" s="1"/>
  <c r="R53" i="16"/>
  <c r="S53" i="16" s="1"/>
  <c r="R54" i="16"/>
  <c r="S54" i="16" s="1"/>
  <c r="R55" i="16"/>
  <c r="S55" i="16" s="1"/>
  <c r="R56" i="16"/>
  <c r="S56" i="16" s="1"/>
  <c r="R57" i="16"/>
  <c r="S57" i="16" s="1"/>
  <c r="R58" i="16"/>
  <c r="S58" i="16" s="1"/>
  <c r="R59" i="16"/>
  <c r="S59" i="16" s="1"/>
  <c r="R60" i="16"/>
  <c r="S60" i="16" s="1"/>
  <c r="R61" i="16"/>
  <c r="S61" i="16" s="1"/>
  <c r="R36" i="16"/>
  <c r="S36" i="16" s="1"/>
  <c r="I26" i="16"/>
  <c r="C5" i="16" s="1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4" i="16"/>
  <c r="R45" i="15"/>
  <c r="R46" i="15"/>
  <c r="R47" i="15"/>
  <c r="R48" i="15"/>
  <c r="R49" i="15"/>
  <c r="R50" i="15"/>
  <c r="R51" i="15"/>
  <c r="R52" i="15"/>
  <c r="R53" i="15"/>
  <c r="R54" i="15"/>
  <c r="R55" i="15"/>
  <c r="R56" i="15"/>
  <c r="R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44" i="15"/>
  <c r="K46" i="15"/>
  <c r="L46" i="15"/>
  <c r="M46" i="15"/>
  <c r="N46" i="15"/>
  <c r="O46" i="15"/>
  <c r="K47" i="15"/>
  <c r="L47" i="15"/>
  <c r="M47" i="15"/>
  <c r="N47" i="15"/>
  <c r="O47" i="15"/>
  <c r="K48" i="15"/>
  <c r="L48" i="15"/>
  <c r="M48" i="15"/>
  <c r="N48" i="15"/>
  <c r="O48" i="15"/>
  <c r="K49" i="15"/>
  <c r="L49" i="15"/>
  <c r="M49" i="15"/>
  <c r="N49" i="15"/>
  <c r="O49" i="15"/>
  <c r="K50" i="15"/>
  <c r="L50" i="15"/>
  <c r="M50" i="15"/>
  <c r="N50" i="15"/>
  <c r="O50" i="15"/>
  <c r="K51" i="15"/>
  <c r="L51" i="15"/>
  <c r="M51" i="15"/>
  <c r="N51" i="15"/>
  <c r="O51" i="15"/>
  <c r="K52" i="15"/>
  <c r="L52" i="15"/>
  <c r="M52" i="15"/>
  <c r="N52" i="15"/>
  <c r="O52" i="15"/>
  <c r="K53" i="15"/>
  <c r="L53" i="15"/>
  <c r="M53" i="15"/>
  <c r="N53" i="15"/>
  <c r="O53" i="15"/>
  <c r="K54" i="15"/>
  <c r="L54" i="15"/>
  <c r="M54" i="15"/>
  <c r="N54" i="15"/>
  <c r="O54" i="15"/>
  <c r="K55" i="15"/>
  <c r="L55" i="15"/>
  <c r="M55" i="15"/>
  <c r="N55" i="15"/>
  <c r="O55" i="15"/>
  <c r="K56" i="15"/>
  <c r="L56" i="15"/>
  <c r="M56" i="15"/>
  <c r="N56" i="15"/>
  <c r="O56" i="15"/>
  <c r="J56" i="15"/>
  <c r="J55" i="15"/>
  <c r="J54" i="15"/>
  <c r="J53" i="15"/>
  <c r="J52" i="15"/>
  <c r="J51" i="15"/>
  <c r="J50" i="15"/>
  <c r="J49" i="15"/>
  <c r="J48" i="15"/>
  <c r="J47" i="15"/>
  <c r="J46" i="15"/>
  <c r="K45" i="15"/>
  <c r="L45" i="15"/>
  <c r="M45" i="15"/>
  <c r="N45" i="15"/>
  <c r="O45" i="15"/>
  <c r="J45" i="15"/>
  <c r="K44" i="15"/>
  <c r="L44" i="15"/>
  <c r="M44" i="15"/>
  <c r="O44" i="15"/>
  <c r="N44" i="15"/>
  <c r="J44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25" i="15"/>
  <c r="K6" i="15"/>
  <c r="K7" i="15"/>
  <c r="K8" i="15"/>
  <c r="K9" i="15"/>
  <c r="K10" i="15"/>
  <c r="K11" i="15"/>
  <c r="K12" i="15"/>
  <c r="K13" i="15"/>
  <c r="K5" i="15"/>
  <c r="M6" i="15"/>
  <c r="M7" i="15"/>
  <c r="M8" i="15"/>
  <c r="M9" i="15"/>
  <c r="M10" i="15"/>
  <c r="M11" i="15"/>
  <c r="M12" i="15"/>
  <c r="M13" i="15"/>
  <c r="M5" i="15"/>
  <c r="G13" i="15"/>
  <c r="G6" i="15"/>
  <c r="G7" i="15"/>
  <c r="G8" i="15"/>
  <c r="G9" i="15"/>
  <c r="G10" i="15"/>
  <c r="G11" i="15"/>
  <c r="G12" i="15"/>
  <c r="G5" i="15"/>
  <c r="E6" i="15"/>
  <c r="E7" i="15"/>
  <c r="E8" i="15"/>
  <c r="E9" i="15"/>
  <c r="E10" i="15"/>
  <c r="E11" i="15"/>
  <c r="E12" i="15"/>
  <c r="E13" i="15"/>
  <c r="E5" i="15"/>
  <c r="C6" i="15"/>
  <c r="C7" i="15"/>
  <c r="C8" i="15"/>
  <c r="C9" i="15"/>
  <c r="C10" i="15"/>
  <c r="C11" i="15"/>
  <c r="C12" i="15"/>
  <c r="C13" i="15"/>
  <c r="C5" i="15"/>
  <c r="C16" i="16" l="1"/>
  <c r="C8" i="16"/>
  <c r="C12" i="16"/>
  <c r="C15" i="16"/>
  <c r="C11" i="16"/>
  <c r="C7" i="16"/>
  <c r="C4" i="16"/>
  <c r="C14" i="16"/>
  <c r="C10" i="16"/>
  <c r="C6" i="16"/>
  <c r="C17" i="16"/>
  <c r="C13" i="16"/>
  <c r="C9" i="16"/>
  <c r="F30" i="5"/>
  <c r="F31" i="5"/>
  <c r="F56" i="5"/>
  <c r="F32" i="5"/>
  <c r="F33" i="5"/>
  <c r="F35" i="5"/>
  <c r="F34" i="5"/>
  <c r="F36" i="5"/>
  <c r="F38" i="5"/>
  <c r="F37" i="5"/>
  <c r="F39" i="5"/>
  <c r="F42" i="5"/>
  <c r="F40" i="5"/>
  <c r="F41" i="5"/>
  <c r="F44" i="5"/>
  <c r="F45" i="5"/>
  <c r="F47" i="5"/>
  <c r="F46" i="5"/>
  <c r="F52" i="5"/>
  <c r="F53" i="5"/>
  <c r="F51" i="5"/>
  <c r="F54" i="5"/>
  <c r="F57" i="5"/>
  <c r="F55" i="5"/>
  <c r="F58" i="5"/>
  <c r="F59" i="5"/>
  <c r="F60" i="5"/>
  <c r="F61" i="5"/>
  <c r="F62" i="5"/>
  <c r="F50" i="5"/>
  <c r="F49" i="5" s="1"/>
  <c r="F48" i="5" l="1"/>
  <c r="M23" i="5"/>
  <c r="G19" i="5"/>
  <c r="G18" i="5"/>
  <c r="D19" i="5"/>
  <c r="D20" i="5"/>
  <c r="D21" i="5"/>
  <c r="D22" i="5"/>
  <c r="D23" i="5"/>
  <c r="D24" i="5"/>
  <c r="D18" i="5"/>
  <c r="V23" i="11"/>
  <c r="V24" i="11"/>
  <c r="V25" i="11"/>
  <c r="W25" i="11" s="1"/>
  <c r="V22" i="11"/>
  <c r="W23" i="11"/>
  <c r="V18" i="11"/>
  <c r="V19" i="11"/>
  <c r="W20" i="11" s="1"/>
  <c r="V20" i="11"/>
  <c r="V17" i="11"/>
  <c r="W18" i="11"/>
  <c r="R23" i="11"/>
  <c r="S23" i="11" s="1"/>
  <c r="R24" i="11"/>
  <c r="R25" i="11"/>
  <c r="S25" i="11" s="1"/>
  <c r="R22" i="11"/>
  <c r="S20" i="11"/>
  <c r="S18" i="11"/>
  <c r="R18" i="11"/>
  <c r="R19" i="11"/>
  <c r="R20" i="11"/>
  <c r="R17" i="11"/>
  <c r="K23" i="11"/>
  <c r="K24" i="11"/>
  <c r="L25" i="11" s="1"/>
  <c r="K25" i="11"/>
  <c r="K22" i="11"/>
  <c r="K18" i="11"/>
  <c r="L18" i="11" s="1"/>
  <c r="K19" i="11"/>
  <c r="K20" i="11"/>
  <c r="L20" i="11" s="1"/>
  <c r="K17" i="11"/>
  <c r="L23" i="11"/>
  <c r="H23" i="11"/>
  <c r="H24" i="11"/>
  <c r="H25" i="11"/>
  <c r="I25" i="11" s="1"/>
  <c r="H22" i="11"/>
  <c r="H18" i="11"/>
  <c r="I18" i="11" s="1"/>
  <c r="H19" i="11"/>
  <c r="H20" i="11"/>
  <c r="I20" i="11" s="1"/>
  <c r="H17" i="11"/>
  <c r="I23" i="11"/>
  <c r="E23" i="11"/>
  <c r="E24" i="11"/>
  <c r="E25" i="11"/>
  <c r="F25" i="11" s="1"/>
  <c r="E22" i="11"/>
  <c r="F23" i="11"/>
  <c r="F20" i="11"/>
  <c r="F18" i="11"/>
  <c r="E18" i="11"/>
  <c r="E19" i="11"/>
  <c r="E20" i="11"/>
  <c r="E17" i="11"/>
  <c r="L8" i="11"/>
  <c r="L6" i="11"/>
  <c r="I8" i="11"/>
  <c r="I6" i="11"/>
  <c r="F8" i="11"/>
  <c r="F6" i="11"/>
  <c r="K6" i="11"/>
  <c r="K7" i="11"/>
  <c r="K8" i="11"/>
  <c r="K5" i="11"/>
  <c r="H6" i="11"/>
  <c r="H7" i="11"/>
  <c r="H8" i="11"/>
  <c r="H5" i="11"/>
  <c r="E6" i="11"/>
  <c r="E7" i="11"/>
  <c r="E8" i="11"/>
  <c r="E5" i="11"/>
  <c r="Z28" i="10" l="1"/>
  <c r="Z25" i="10"/>
  <c r="Z22" i="10"/>
  <c r="Y22" i="10"/>
  <c r="Y23" i="10"/>
  <c r="Y24" i="10"/>
  <c r="Y25" i="10"/>
  <c r="Y26" i="10"/>
  <c r="Y27" i="10"/>
  <c r="Y28" i="10"/>
  <c r="Y29" i="10"/>
  <c r="Y21" i="10"/>
  <c r="W28" i="10"/>
  <c r="W25" i="10"/>
  <c r="W22" i="10"/>
  <c r="V22" i="10"/>
  <c r="V23" i="10"/>
  <c r="V24" i="10"/>
  <c r="V25" i="10"/>
  <c r="V26" i="10"/>
  <c r="V27" i="10"/>
  <c r="V28" i="10"/>
  <c r="V29" i="10"/>
  <c r="V21" i="10"/>
  <c r="T28" i="10"/>
  <c r="T25" i="10"/>
  <c r="T22" i="10"/>
  <c r="S22" i="10"/>
  <c r="S23" i="10"/>
  <c r="S24" i="10"/>
  <c r="S25" i="10"/>
  <c r="S26" i="10"/>
  <c r="S27" i="10"/>
  <c r="S28" i="10"/>
  <c r="S29" i="10"/>
  <c r="S21" i="10"/>
  <c r="Y6" i="10"/>
  <c r="Y7" i="10"/>
  <c r="Z9" i="10" s="1"/>
  <c r="Y8" i="10"/>
  <c r="Y9" i="10"/>
  <c r="Y10" i="10"/>
  <c r="Y11" i="10"/>
  <c r="Y12" i="10"/>
  <c r="Y13" i="10"/>
  <c r="Y5" i="10"/>
  <c r="Z6" i="10" s="1"/>
  <c r="V6" i="10"/>
  <c r="V7" i="10"/>
  <c r="V8" i="10"/>
  <c r="V9" i="10"/>
  <c r="V10" i="10"/>
  <c r="W12" i="10" s="1"/>
  <c r="V11" i="10"/>
  <c r="V12" i="10"/>
  <c r="V13" i="10"/>
  <c r="V5" i="10"/>
  <c r="S6" i="10"/>
  <c r="S7" i="10"/>
  <c r="S8" i="10"/>
  <c r="S9" i="10"/>
  <c r="S10" i="10"/>
  <c r="S11" i="10"/>
  <c r="S12" i="10"/>
  <c r="S13" i="10"/>
  <c r="S5" i="10"/>
  <c r="T6" i="10" s="1"/>
  <c r="L6" i="10"/>
  <c r="L7" i="10"/>
  <c r="L8" i="10"/>
  <c r="L9" i="10"/>
  <c r="L10" i="10"/>
  <c r="L11" i="10"/>
  <c r="L12" i="10"/>
  <c r="L13" i="10"/>
  <c r="L5" i="10"/>
  <c r="M6" i="10" s="1"/>
  <c r="I6" i="10"/>
  <c r="I7" i="10"/>
  <c r="J9" i="10" s="1"/>
  <c r="I8" i="10"/>
  <c r="I9" i="10"/>
  <c r="I10" i="10"/>
  <c r="I11" i="10"/>
  <c r="I12" i="10"/>
  <c r="I13" i="10"/>
  <c r="I5" i="10"/>
  <c r="J6" i="10" s="1"/>
  <c r="C6" i="10"/>
  <c r="C7" i="10"/>
  <c r="C8" i="10"/>
  <c r="C9" i="10"/>
  <c r="C10" i="10"/>
  <c r="C11" i="10"/>
  <c r="C12" i="10"/>
  <c r="C13" i="10"/>
  <c r="B21" i="10" s="1"/>
  <c r="C5" i="10"/>
  <c r="D6" i="10" s="1"/>
  <c r="B18" i="10" s="1"/>
  <c r="T9" i="10" l="1"/>
  <c r="D9" i="10"/>
  <c r="B19" i="10" s="1"/>
  <c r="T12" i="10"/>
  <c r="Z12" i="10"/>
  <c r="D12" i="10"/>
  <c r="B20" i="10" s="1"/>
  <c r="W6" i="10"/>
  <c r="J12" i="10"/>
  <c r="M9" i="10"/>
  <c r="M12" i="10"/>
  <c r="E36" i="8" l="1"/>
  <c r="E37" i="8"/>
  <c r="E38" i="8"/>
  <c r="E35" i="8"/>
  <c r="E26" i="8"/>
  <c r="E27" i="8"/>
  <c r="E28" i="8"/>
  <c r="E25" i="8"/>
  <c r="E16" i="8"/>
  <c r="E17" i="8"/>
  <c r="E18" i="8"/>
  <c r="E15" i="8"/>
  <c r="E6" i="8"/>
  <c r="E7" i="8"/>
  <c r="E8" i="8"/>
  <c r="E5" i="8"/>
  <c r="G35" i="8"/>
  <c r="G36" i="8"/>
  <c r="G37" i="8"/>
  <c r="G38" i="8"/>
  <c r="G39" i="8"/>
  <c r="F39" i="8"/>
  <c r="F38" i="8"/>
  <c r="F37" i="8"/>
  <c r="F36" i="8"/>
  <c r="F35" i="8"/>
  <c r="G25" i="8"/>
  <c r="G26" i="8"/>
  <c r="G27" i="8"/>
  <c r="G28" i="8"/>
  <c r="G29" i="8"/>
  <c r="F29" i="8"/>
  <c r="F28" i="8"/>
  <c r="F27" i="8"/>
  <c r="F26" i="8"/>
  <c r="F25" i="8"/>
  <c r="G15" i="8"/>
  <c r="G16" i="8"/>
  <c r="G17" i="8"/>
  <c r="G18" i="8"/>
  <c r="G19" i="8"/>
  <c r="F19" i="8"/>
  <c r="F18" i="8"/>
  <c r="F17" i="8"/>
  <c r="F16" i="8"/>
  <c r="F15" i="8"/>
  <c r="G9" i="8"/>
  <c r="F9" i="8"/>
  <c r="G8" i="8"/>
  <c r="F8" i="8"/>
  <c r="G7" i="8"/>
  <c r="F7" i="8"/>
  <c r="G6" i="8"/>
  <c r="F6" i="8"/>
  <c r="G5" i="8"/>
  <c r="F5" i="8"/>
  <c r="C12" i="7"/>
  <c r="C13" i="7"/>
  <c r="C14" i="7"/>
  <c r="C11" i="7"/>
  <c r="C5" i="7"/>
  <c r="C6" i="7"/>
  <c r="C7" i="7"/>
  <c r="C4" i="7"/>
  <c r="B15" i="7"/>
  <c r="B8" i="7"/>
  <c r="H12" i="6"/>
  <c r="H13" i="6"/>
  <c r="H11" i="6"/>
  <c r="H14" i="6" s="1"/>
  <c r="H6" i="6"/>
  <c r="H7" i="6"/>
  <c r="H5" i="6"/>
  <c r="H8" i="6" s="1"/>
  <c r="D15" i="6"/>
  <c r="D16" i="6"/>
  <c r="D17" i="6"/>
  <c r="D18" i="6"/>
  <c r="D14" i="6"/>
  <c r="D9" i="6"/>
  <c r="D6" i="6"/>
  <c r="D7" i="6"/>
  <c r="D8" i="6"/>
  <c r="D5" i="6"/>
  <c r="C15" i="6"/>
  <c r="C16" i="6"/>
  <c r="C17" i="6"/>
  <c r="C18" i="6"/>
  <c r="C14" i="6"/>
  <c r="C9" i="6"/>
  <c r="C6" i="6"/>
  <c r="C7" i="6"/>
  <c r="C8" i="6"/>
  <c r="C5" i="6"/>
  <c r="C13" i="6"/>
  <c r="C4" i="6"/>
  <c r="G5" i="5"/>
  <c r="G6" i="5"/>
  <c r="G4" i="5"/>
  <c r="D12" i="4"/>
  <c r="D13" i="4"/>
  <c r="D14" i="4"/>
  <c r="D11" i="4"/>
  <c r="D7" i="4"/>
  <c r="D8" i="4"/>
  <c r="D9" i="4"/>
  <c r="D6" i="4"/>
  <c r="C12" i="4"/>
  <c r="C13" i="4"/>
  <c r="C14" i="4"/>
  <c r="C11" i="4"/>
  <c r="C7" i="4"/>
  <c r="C8" i="4"/>
  <c r="C9" i="4"/>
  <c r="C6" i="4"/>
  <c r="C10" i="4"/>
  <c r="C5" i="4"/>
  <c r="D5" i="3"/>
  <c r="D6" i="3"/>
  <c r="D7" i="3"/>
  <c r="D4" i="3"/>
  <c r="I12" i="6" l="1"/>
  <c r="I6" i="6"/>
  <c r="I5" i="6"/>
  <c r="I11" i="6"/>
  <c r="I13" i="6"/>
  <c r="I7" i="6"/>
  <c r="G7" i="5"/>
  <c r="H6" i="5" s="1"/>
  <c r="H5" i="5" l="1"/>
  <c r="H4" i="5"/>
  <c r="H19" i="5" l="1"/>
  <c r="G20" i="5"/>
  <c r="H18" i="5"/>
</calcChain>
</file>

<file path=xl/sharedStrings.xml><?xml version="1.0" encoding="utf-8"?>
<sst xmlns="http://schemas.openxmlformats.org/spreadsheetml/2006/main" count="1237" uniqueCount="338">
  <si>
    <t>Φύλο</t>
  </si>
  <si>
    <t>Σχέση Εργασίας</t>
  </si>
  <si>
    <t>ΠΕ04.02</t>
  </si>
  <si>
    <t>ΧΗΜΙΚΟΙ</t>
  </si>
  <si>
    <t>Γ΄</t>
  </si>
  <si>
    <t>ΔΙΕΥΘΥΝΣΗ Δ.Ε. ΞΑΝΘΗΣ</t>
  </si>
  <si>
    <t>Ιδιωτικό Λύκειο</t>
  </si>
  <si>
    <t>Ιδιωτικού Δικαίου Ορισμένου Χρόνου (Ι.Δ.Ο.Χ.)</t>
  </si>
  <si>
    <t>ΠΕ02</t>
  </si>
  <si>
    <t>ΦΙΛΟΛΟΓΟΙ</t>
  </si>
  <si>
    <t>Α΄</t>
  </si>
  <si>
    <t>Ιδιωτικό Γυμνάσιο</t>
  </si>
  <si>
    <t>Ιδιωτικού Δικαίου Αορίστου Χρόνου (Ι.Δ.Α.Χ.)</t>
  </si>
  <si>
    <t>ΠΕ03</t>
  </si>
  <si>
    <t>ΜΑΘΗΜΑΤΙΚΟΙ</t>
  </si>
  <si>
    <t>Αναπληρωτής Ιδιωτικής Εκπαίδευσης (ν. 682/1977 άρ.35, παρ.4)</t>
  </si>
  <si>
    <t>ΠΕ80</t>
  </si>
  <si>
    <t>ΟΙΚΟΝΟΜΙΑΣ</t>
  </si>
  <si>
    <t>ΠΕ86</t>
  </si>
  <si>
    <t>ΠΛΗΡΟΦΟΡΙΚΗΣ</t>
  </si>
  <si>
    <t>ΠΕ06</t>
  </si>
  <si>
    <t>ΑΓΓΛΙΚΗΣ ΦΙΛΟΛΟΓΙΑΣ</t>
  </si>
  <si>
    <t>ΠΕ04.01</t>
  </si>
  <si>
    <t>ΦΥΣΙΚΟΙ</t>
  </si>
  <si>
    <t>ΠΕ07</t>
  </si>
  <si>
    <t>ΓΕΡΜΑΝΙΚΗΣ ΦΙΛΟΛΟΓΙΑΣ</t>
  </si>
  <si>
    <t>ΠΕ11</t>
  </si>
  <si>
    <t>ΦΥΣΙΚΗΣ ΑΓΩΓΗΣ</t>
  </si>
  <si>
    <t>ΠΕ04.04</t>
  </si>
  <si>
    <t>ΒΙΟΛΟΓΟΙ</t>
  </si>
  <si>
    <t>ΠΕ01</t>
  </si>
  <si>
    <t>ΘΕΟΛΟΓΟΙ</t>
  </si>
  <si>
    <t>Ιδιωτικό Δημοτικό Σχολείο</t>
  </si>
  <si>
    <t>ΔΙΕΥΘΥΝΣΗ Π.Ε. ΞΑΝΘΗΣ</t>
  </si>
  <si>
    <t>Β΄</t>
  </si>
  <si>
    <t>ΠΕ60</t>
  </si>
  <si>
    <t>ΝΗΠΙΑΓΩΓΟΙ</t>
  </si>
  <si>
    <t>ΔΙΕΥΘΥΝΣΗ Π.Ε. ΔΡΑΜΑΣ</t>
  </si>
  <si>
    <t>Ιδιωτικό Νηπιαγωγείο</t>
  </si>
  <si>
    <t>ΔΙΕΥΘΥΝΣΗ Π.Ε. ΕΒΡΟΥ</t>
  </si>
  <si>
    <t>ΔΙΕΥΘΥΝΣΗ Π.Ε. ΚΑΒΑΛΑΣ</t>
  </si>
  <si>
    <t>ΠΕ70</t>
  </si>
  <si>
    <t>ΔΑΣΚΑΛΟΙ</t>
  </si>
  <si>
    <t>ΤΕ16</t>
  </si>
  <si>
    <t>ΜΟΥΣΙΚΗΣ ΜΗ ΑΝΩΤΑΤΩΝ ΙΔΡΥΜΑΤΩΝ</t>
  </si>
  <si>
    <t>ΔΙΕΥΘΥΝΣΗ Π.Ε. ΡΟΔΟΠΗΣ</t>
  </si>
  <si>
    <t>ΔΙΕΥΘΥΝΣΗ Δ.Ε. Α΄ ΑΘΗΝΑΣ</t>
  </si>
  <si>
    <t>ΠΕ91.01</t>
  </si>
  <si>
    <t>ΘΕΑΤΡΙΚΩΝ ΣΠΟΥΔΩΝ</t>
  </si>
  <si>
    <t>ΠΕ05</t>
  </si>
  <si>
    <t>ΓΑΛΛΙΚΗΣ ΦΙΛΟΛΟΓΙΑΣ</t>
  </si>
  <si>
    <t>ΠΕ79.01</t>
  </si>
  <si>
    <t>ΜΟΥΣΙΚΗΣ ΕΠΙΣΤΗΜΗΣ</t>
  </si>
  <si>
    <t>ΠΕ08</t>
  </si>
  <si>
    <t>ΚΑΛΛΙΤΕΧΝΙΚΩΝ</t>
  </si>
  <si>
    <t>ΠΕ78</t>
  </si>
  <si>
    <t>ΚΟΙΝΩΝΙΚΩΝ ΕΠΙΣΤΗΜΩΝ</t>
  </si>
  <si>
    <t>ΠΕ81</t>
  </si>
  <si>
    <t>ΠΟΛ.ΜΗΧΑΝΙΚΩΝ-ΑΡΧΙΤΕΚΤΟΝΩΝ</t>
  </si>
  <si>
    <t>ΠΕ84</t>
  </si>
  <si>
    <t>ΗΛΕΚΤΡΟΝΙΚΩΝ</t>
  </si>
  <si>
    <t>ΔΙΕΥΘΥΝΣΗ Π.Ε. Α΄ ΑΘΗΝΑΣ</t>
  </si>
  <si>
    <t>ΔΙΕΥΘΥΝΣΗ Δ.Ε. ΑΝΑΤΟΛΙΚΗΣ ΑΤΤΙΚΗΣ</t>
  </si>
  <si>
    <t>Ιδιωτικού Δικαίου Αορίστου Χρόνου (Ι.Δ.Α.Χ.) με Οργανική σε Ισότιμο προς τα Δημόσια Σχολείο</t>
  </si>
  <si>
    <t>ΠΕ88.04</t>
  </si>
  <si>
    <t>ΔΙΑΤΡΟΦΗΣ</t>
  </si>
  <si>
    <t>ΠΕ82</t>
  </si>
  <si>
    <t>ΜΗΧΑΝΟΛΟΓΩΝ</t>
  </si>
  <si>
    <t>ΔΙΕΥΘΥΝΣΗ Π.Ε. ΑΝΑΤΟΛΙΚΗΣ ΑΤΤΙΚΗΣ</t>
  </si>
  <si>
    <t>ΙΣΠΑΝΙΚΗΣ ΦΙΛΟΛΟΓΙΑΣ</t>
  </si>
  <si>
    <t>ΔΙΕΥΘΥΝΣΗ Δ.Ε. Β΄ ΑΘΗΝΑΣ</t>
  </si>
  <si>
    <t>ΠΕ04.05</t>
  </si>
  <si>
    <t>ΓΕΩΛΟΓΟΙ</t>
  </si>
  <si>
    <t>ΠΕ83</t>
  </si>
  <si>
    <t>ΗΛΕΚΤΡΟΛΟΓΩΝ</t>
  </si>
  <si>
    <t>ΔΙΕΥΘΥΝΣΗ Π.Ε. Β΄ ΑΘΗΝΑΣ</t>
  </si>
  <si>
    <t>ΠΕ88.05</t>
  </si>
  <si>
    <t>ΦΥΣΙΚΟΥ ΠΕΡΙΒΑΛΛΟΝΤΟΣ</t>
  </si>
  <si>
    <t>ΦΥΣΙΟΓΝΩΣΤΕΣ</t>
  </si>
  <si>
    <t>ΙΤΑΛΙΚΗΣ ΦΙΛΟΛΟΓΙΑΣ</t>
  </si>
  <si>
    <t>ΠΕ89.02</t>
  </si>
  <si>
    <t>ΣΧΕΔΙΑΣΜΟΥ ΚΑΙ ΠΑΡΑΓΩΓΗΣ ΠΡΟΪΟΝΤΩΝ</t>
  </si>
  <si>
    <t>ΠΕ85</t>
  </si>
  <si>
    <t>ΧΗΜΙΚΩΝ ΜΗΧΑΝΙΚΩΝ</t>
  </si>
  <si>
    <t>ΔΙΕΥΘΥΝΣΗ Δ.Ε. Γ΄ ΑΘΗΝΑΣ</t>
  </si>
  <si>
    <t>ΔΙΕΥΘΥΝΣΗ Π.Ε. Γ΄ ΑΘΗΝΑΣ</t>
  </si>
  <si>
    <t>ΔΙΕΥΘΥΝΣΗ Δ.Ε. Δ΄ ΑΘΗΝΑΣ</t>
  </si>
  <si>
    <t>Ιδιωτικό Εσπερινό Λύκειο</t>
  </si>
  <si>
    <t>ΔΙΕΥΘΥΝΣΗ Δ.Ε. ΠΕΙΡΑΙΑ</t>
  </si>
  <si>
    <t>ΜΟΥΣΙΚΗΣ - ΕΜΠΕΙΡΟΤΕΧΝΕΣ</t>
  </si>
  <si>
    <t>ΔΙΕΥΘΥΝΣΗ Π.Ε. Δ΄ ΑΘΗΝΑΣ</t>
  </si>
  <si>
    <t>ΔΡΑΜΑΤΙΚΗΣ ΤΕΧΝΗΣ</t>
  </si>
  <si>
    <t>ΔΑΣΚΑΛΟΙ ΕΙΔΙΚΗΣ ΑΓΩΓΗΣ</t>
  </si>
  <si>
    <t>ΝΗΠΙΑΓΩΓΟΙ ΕΙΔΙΚΗΣ ΑΓΩΓΗΣ</t>
  </si>
  <si>
    <t>ΠΛΗΡΟΦΟΡΙΚΗΣ Α.Ε.Ι.</t>
  </si>
  <si>
    <t>ΔΙΕΥΘΥΝΣΗ Π.Ε. ΧΑΝΙΩΝ</t>
  </si>
  <si>
    <t>ΔΙΕΥΘΥΝΣΗ Π.Ε. ΠΕΙΡΑΙΑ</t>
  </si>
  <si>
    <t>ΔΙΕΥΘΥΝΣΗ Π.Ε. ΔΥΤΙΚΗΣ ΑΤΤΙΚΗΣ</t>
  </si>
  <si>
    <t>ΔΙΕΥΘΥΝΣΗ Δ.Ε. ΧΙΟΥ</t>
  </si>
  <si>
    <t>Ιδιωτικό Ημερήσιο ΕΠΑΛ</t>
  </si>
  <si>
    <t>ΝΑΥΤΙΚΩΝ ΜΑΘΗΜΑΤΩΝ</t>
  </si>
  <si>
    <t>ΔΙΕΥΘΥΝΣΗ Π.Ε. ΛΕΣΒΟΥ</t>
  </si>
  <si>
    <t>ΔΙΕΥΘΥΝΣΗ Π.Ε. ΣΑΜΟΥ</t>
  </si>
  <si>
    <t>ΔΙΕΥΘΥΝΣΗ Π.Ε. ΧΙΟΥ</t>
  </si>
  <si>
    <t>ΔΙΕΥΘΥΝΣΗ Δ.Ε. ΑΙΤΩΛΟΑΚΑΡΝΑΝΙΑΣ</t>
  </si>
  <si>
    <t>ΔΙΕΥΘΥΝΣΗ Δ.Ε. ΑΧΑΪΑΣ</t>
  </si>
  <si>
    <t>Ιδιωτικό Εσπερινό ΕΠΑΛ</t>
  </si>
  <si>
    <t>ΔΙΕΥΘΥΝΣΗ Π.Ε. ΑΧΑΪΑΣ</t>
  </si>
  <si>
    <t>ΔΙΕΥΘΥΝΣΗ Π.Ε. ΑΙΤΩΛΟΑΚΑΡΝΑΝΙΑΣ</t>
  </si>
  <si>
    <t>ΔΙΕΥΘΥΝΣΗ Π.Ε. ΗΛΕΙΑΣ</t>
  </si>
  <si>
    <t>ΔΙΕΥΘΥΝΣΗ Π.Ε. ΚΑΣΤΟΡΙΑΣ</t>
  </si>
  <si>
    <t>ΔΙΕΥΘΥΝΣΗ Π.Ε. ΚΟΖΑΝΗΣ</t>
  </si>
  <si>
    <t>ΔΙΕΥΘΥΝΣΗ Δ.Ε. ΙΩΑΝΝΙΝΩΝ</t>
  </si>
  <si>
    <t>ΔΙΕΥΘΥΝΣΗ Π.Ε. ΙΩΑΝΝΙΝΩΝ</t>
  </si>
  <si>
    <t>ΔΙΕΥΘΥΝΣΗ Δ.Ε. ΠΡΕΒΕΖΑΣ</t>
  </si>
  <si>
    <t>ΔΙΕΥΘΥΝΣΗ Π.Ε. ΑΡΤΑΣ</t>
  </si>
  <si>
    <t>ΔΙΕΥΘΥΝΣΗ Π.Ε. ΘΕΣΠΡΩΤΙΑΣ</t>
  </si>
  <si>
    <t>ΔΙΕΥΘΥΝΣΗ Π.Ε. ΠΡΕΒΕΖΑΣ</t>
  </si>
  <si>
    <t>ΔΙΕΥΘΥΝΣΗ Δ.Ε. ΛΑΡΙΣΑΣ</t>
  </si>
  <si>
    <t>ΔΙΕΥΘΥΝΣΗ Δ.Ε. ΜΑΓΝΗΣΙΑΣ</t>
  </si>
  <si>
    <t>ΔΙΕΥΘΥΝΣΗ Δ.Ε. ΤΡΙΚΑΛΩΝ</t>
  </si>
  <si>
    <t>ΔΙΕΥΘΥΝΣΗ Π.Ε. ΚΑΡΔΙΤΣΑΣ</t>
  </si>
  <si>
    <t>ΔΙΕΥΘΥΝΣΗ Π.Ε. ΛΑΡΙΣΑΣ</t>
  </si>
  <si>
    <t>ΔΙΕΥΘΥΝΣΗ Π.Ε. ΜΑΓΝΗΣΙΑΣ</t>
  </si>
  <si>
    <t>ΘΕΣΣΑΛΙΑΣ</t>
  </si>
  <si>
    <t>ΔΙΕΥΘΥΝΣΗ Π.Ε. ΤΡΙΚΑΛΩΝ</t>
  </si>
  <si>
    <t>ΔΙΕΥΘΥΝΣΗ Π.Ε. ΚΕΡΚΥΡΑΣ</t>
  </si>
  <si>
    <t>ΔΙΕΥΘΥΝΣΗ Π.Ε. ΚΕΦΑΛΛΗΝΙΑΣ</t>
  </si>
  <si>
    <t>ΔΙΕΥΘΥΝΣΗ Δ.Ε. ΑΝΑΤ. ΘΕΣ/ΝΙΚΗΣ</t>
  </si>
  <si>
    <t>ΦΥΤΙΚΗΣ ΠΑΡΑΓΩΓΗΣ</t>
  </si>
  <si>
    <t>ΖΩΙΚΗΣ ΠΑΡΑΓΩΓΗΣ</t>
  </si>
  <si>
    <t>ΠΕ88.01</t>
  </si>
  <si>
    <t>ΓΕΩΠΟΝΟΙ</t>
  </si>
  <si>
    <t>ΓΕΩΠΟΝΙΑΣ</t>
  </si>
  <si>
    <t>ΔΙΕΥΘΥΝΣΗ Δ.Ε. ΔΥΤ. ΘΕΣ/ΝΙΚΗΣ</t>
  </si>
  <si>
    <t>ΔΙΕΥΘΥΝΣΗ Δ.Ε. ΠΙΕΡΙΑΣ</t>
  </si>
  <si>
    <t>ΔΙΕΥΘΥΝΣΗ Π.Ε. ΠΙΕΡΙΑΣ</t>
  </si>
  <si>
    <t>ΔΙΕΥΘΥΝΣΗ Δ.Ε. ΣΕΡΡΩΝ</t>
  </si>
  <si>
    <t>ΔΙΕΥΘΥΝΣΗ Π.Ε. ΑΝΑΤ. ΘΕΣ/ΝΙΚΗΣ</t>
  </si>
  <si>
    <t>ΔΙΕΥΘΥΝΣΗ Π.Ε. ΔΥΤ. ΘΕΣ/ΝΙΚΗΣ</t>
  </si>
  <si>
    <t>ΔΙΕΥΘΥΝΣΗ Π.Ε. ΗΜΑΘΙΑΣ</t>
  </si>
  <si>
    <t>ΔΙΕΥΘΥΝΣΗ Π.Ε. ΠΕΛΛΑΣ</t>
  </si>
  <si>
    <t>ΔΙΕΥΘΥΝΣΗ Π.Ε. ΣΕΡΡΩΝ</t>
  </si>
  <si>
    <t>ΔΙΕΥΘΥΝΣΗ Δ.Ε. ΗΡΑΚΛΕΙΟΥ</t>
  </si>
  <si>
    <t>ΔΙΕΥΘΥΝΣΗ Δ.Ε. ΧΑΝΙΩΝ</t>
  </si>
  <si>
    <t>ΔΙΕΥΘΥΝΣΗ Π.Ε. ΗΡΑΚΛΕΙΟΥ</t>
  </si>
  <si>
    <t>ΔΙΕΥΘΥΝΣΗ Π.Ε. ΡΕΘΥΜΝΟΥ</t>
  </si>
  <si>
    <t>ΔΙΕΥΘΥΝΣΗ Δ.Ε. ΔΩΔΕΚΑΝΗΣΟΥ</t>
  </si>
  <si>
    <t>ΔΙΕΥΘΥΝΣΗ Π.Ε. ΔΩΔΕΚΑΝΗΣΟΥ</t>
  </si>
  <si>
    <t>ΔΙΕΥΘΥΝΣΗ Δ.Ε. ΚΥΚΛΑΔΩΝ</t>
  </si>
  <si>
    <t>ΠΕ89.01</t>
  </si>
  <si>
    <t>ΚΑΛΛΙΤΕΧΝΙΚΩΝ ΣΠΟΥΔΩΝ</t>
  </si>
  <si>
    <t>ΔΙΕΥΘΥΝΣΗ Π.Ε. ΚΥΚΛΑΔΩΝ</t>
  </si>
  <si>
    <t>ΔΙΕΥΘΥΝΣΗ Δ.Ε. ΑΡΓΟΛΙΔΑΣ</t>
  </si>
  <si>
    <t>ΔΙΕΥΘΥΝΣΗ Δ.Ε. ΚΟΡΙΝΘΙΑΣ</t>
  </si>
  <si>
    <t>ΔΙΕΥΘΥΝΣΗ Δ.Ε. ΜΕΣΣΗΝΙΑΣ</t>
  </si>
  <si>
    <t>ΔΙΕΥΘΥΝΣΗ Π.Ε. ΑΡΓΟΛΙΔΑΣ</t>
  </si>
  <si>
    <t>ΔΙΕΥΘΥΝΣΗ Π.Ε. ΑΡΚΑΔΙΑΣ</t>
  </si>
  <si>
    <t>ΔΙΕΥΘΥΝΣΗ Π.Ε. ΚΟΡΙΝΘΙΑΣ</t>
  </si>
  <si>
    <t>ΔΙΕΥΘΥΝΣΗ Π.Ε. ΛΑΚΩΝΙΑΣ</t>
  </si>
  <si>
    <t>ΔΙΕΥΘΥΝΣΗ Π.Ε. ΜΕΣΣΗΝΙΑΣ</t>
  </si>
  <si>
    <t>ΔΙΕΥΘΥΝΣΗ Π.Ε. ΒΟΙΩΤΙΑΣ</t>
  </si>
  <si>
    <t>ΔΙΕΥΘΥΝΣΗ Π.Ε. ΕΥΒΟΙΑΣ</t>
  </si>
  <si>
    <t>ΔΙΕΥΘΥΝΣΗ Π.Ε. ΦΘΙΩΤΙΔΑΣ</t>
  </si>
  <si>
    <t>Γενικό Άθροισμα</t>
  </si>
  <si>
    <r>
      <t>Α.1.1.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που εργάζονται σε
 ιδιωτικές σχολικές μονάδες, </t>
    </r>
    <r>
      <rPr>
        <b/>
        <sz val="11"/>
        <color theme="1"/>
        <rFont val="Calibri"/>
        <family val="2"/>
        <charset val="161"/>
        <scheme val="minor"/>
      </rPr>
      <t>κατά φύλο και σχέση εργασίας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</si>
  <si>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Σχέση Εργασίας</t>
  </si>
  <si>
    <t>Πλήθος</t>
  </si>
  <si>
    <t>Άνδρες</t>
  </si>
  <si>
    <t>Γυναίκες</t>
  </si>
  <si>
    <t>Ιδιωτικού Δικαίου Αορίστου Χρόνου (Ι.Δ.Α.Χ.) 
με Οργανική σε Ισότιμο προς τα Δημόσια Σχολείο</t>
  </si>
  <si>
    <t>% 
στο πλήθος</t>
  </si>
  <si>
    <t>% 
στο Φύλο</t>
  </si>
  <si>
    <r>
      <t>Α.2.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
</t>
    </r>
    <r>
      <rPr>
        <b/>
        <sz val="11"/>
        <color theme="1"/>
        <rFont val="Calibri"/>
        <family val="2"/>
        <charset val="161"/>
        <scheme val="minor"/>
      </rPr>
      <t>κατά τύπο ιδιωτικής σχολικής μονάδας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</si>
  <si>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(κενό)</t>
  </si>
  <si>
    <t>Τύπος Σχολικής Μονάδας</t>
  </si>
  <si>
    <t>Πλήθος 
Εκπ/κών</t>
  </si>
  <si>
    <t>% στο
 πλήθος</t>
  </si>
  <si>
    <t>Βαθμίδα</t>
  </si>
  <si>
    <t>Α/θμια</t>
  </si>
  <si>
    <t>Β/θμια</t>
  </si>
  <si>
    <t>Δ/Υ</t>
  </si>
  <si>
    <r>
      <t xml:space="preserve">Α.2.1.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</si>
  <si>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Τύπος Σχολικής Μονάδας</t>
  </si>
  <si>
    <r>
      <t xml:space="preserve">Α.3.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Βαθμίδα Εκπαίδευσης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</si>
  <si>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Σχέση εργασίας στην Α/θμια Εκπαίδευση</t>
  </si>
  <si>
    <t>Σχέση εργασίας στην Β/θμια Εκπαίδευση</t>
  </si>
  <si>
    <t>πλήθος</t>
  </si>
  <si>
    <t>%</t>
  </si>
  <si>
    <r>
      <t xml:space="preserve">Α.3.1.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Νηπιαγωγεία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</si>
  <si>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Νηπιαγωγεία</t>
  </si>
  <si>
    <t>Σύνολο</t>
  </si>
  <si>
    <t>Σχέση εργασίας</t>
  </si>
  <si>
    <t>% στο σύνολο της 
σχέσης εργασίας</t>
  </si>
  <si>
    <r>
      <t xml:space="preserve">Α.3.2.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Δημοτικά Σχολεία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</si>
  <si>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Δημοτικά Σχολεία</t>
  </si>
  <si>
    <r>
      <t xml:space="preserve">Α.3.3.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Γυμνάσια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</si>
  <si>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Γυμνάσια</t>
  </si>
  <si>
    <t>Ιδιωτικά Λύκεια (και Ημερ/σια - Εσπερ/να ΕΠΑΛ και Εσπερ/να ΓΕΛ)</t>
  </si>
  <si>
    <r>
      <rPr>
        <b/>
        <sz val="11"/>
        <color theme="1"/>
        <rFont val="Calibri"/>
        <family val="2"/>
        <charset val="161"/>
        <scheme val="minor"/>
      </rPr>
      <t>Α.3.4.</t>
    </r>
    <r>
      <rPr>
        <sz val="11"/>
        <color theme="1"/>
        <rFont val="Calibri"/>
        <family val="2"/>
        <charset val="161"/>
        <scheme val="minor"/>
      </rPr>
      <t xml:space="preserve"> Πλήθος εκπαιδευτικών στα </t>
    </r>
    <r>
      <rPr>
        <b/>
        <sz val="11"/>
        <color theme="1"/>
        <rFont val="Calibri"/>
        <family val="2"/>
        <charset val="161"/>
        <scheme val="minor"/>
      </rPr>
      <t xml:space="preserve">Ιδιωτικά Λύκεια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</si>
  <si>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r>
      <t xml:space="preserve">Α.4. </t>
    </r>
    <r>
      <rPr>
        <sz val="11"/>
        <color theme="1"/>
        <rFont val="Calibri"/>
        <family val="2"/>
        <charset val="161"/>
        <scheme val="minor"/>
      </rPr>
      <t xml:space="preserve">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Βαθμολογική κατάταξη</t>
    </r>
    <r>
      <rPr>
        <sz val="11"/>
        <color theme="1"/>
        <rFont val="Calibri"/>
        <family val="2"/>
        <charset val="161"/>
        <scheme val="minor"/>
      </rPr>
      <t xml:space="preserve"> και φύλο</t>
    </r>
  </si>
  <si>
    <t>ΒΑΘΜΙΔΑ ΕΚΠΑΙΔΕΥΣΗΣ</t>
  </si>
  <si>
    <t>Α/ΘΜΙΑ</t>
  </si>
  <si>
    <t>Β/ΘΜΙΑ</t>
  </si>
  <si>
    <t>ΑΝΔΡΕΣ</t>
  </si>
  <si>
    <t>ΓΥΝΑΙΚΕΣ</t>
  </si>
  <si>
    <t>ΣΥΝΟΛΟ</t>
  </si>
  <si>
    <t>22 - 30</t>
  </si>
  <si>
    <t>31 - 40</t>
  </si>
  <si>
    <t>41 - 45</t>
  </si>
  <si>
    <t>46 - 50</t>
  </si>
  <si>
    <t>51 - 55</t>
  </si>
  <si>
    <t>56 - 60</t>
  </si>
  <si>
    <t>61 - 65</t>
  </si>
  <si>
    <t>66+</t>
  </si>
  <si>
    <t>δ/υ</t>
  </si>
  <si>
    <r>
      <t>Α.5. Ηλικιακή διάρθρωση</t>
    </r>
    <r>
      <rPr>
        <sz val="11"/>
        <color theme="1"/>
        <rFont val="Calibri"/>
        <family val="2"/>
        <charset val="161"/>
        <scheme val="minor"/>
      </rPr>
      <t xml:space="preserve"> ιδιωτικών εκπαιδευτικών, ανεξαρτήτως φύλου</t>
    </r>
  </si>
  <si>
    <t>Ηλικιακή Ομάδα</t>
  </si>
  <si>
    <t>22 - 40</t>
  </si>
  <si>
    <t>41 - 55</t>
  </si>
  <si>
    <t>56 - 66+</t>
  </si>
  <si>
    <r>
      <t xml:space="preserve">Α.5.1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</t>
    </r>
  </si>
  <si>
    <t>ΠΛΗΘΟΣ</t>
  </si>
  <si>
    <r>
      <t xml:space="preserve">Α.5.3.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</si>
  <si>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22-40</t>
  </si>
  <si>
    <t>41-55</t>
  </si>
  <si>
    <t>56-66+</t>
  </si>
  <si>
    <r>
      <t xml:space="preserve">Α.5.2. </t>
    </r>
    <r>
      <rPr>
        <sz val="11"/>
        <color theme="1"/>
        <rFont val="Calibri"/>
        <family val="2"/>
        <charset val="161"/>
        <scheme val="minor"/>
      </rPr>
      <t>Ηλικιακή διάρθρωση ιδιωτικών εκπαιδευτικών Α</t>
    </r>
    <r>
      <rPr>
        <b/>
        <sz val="11"/>
        <color theme="1"/>
        <rFont val="Calibri"/>
        <family val="2"/>
        <charset val="161"/>
        <scheme val="minor"/>
      </rPr>
      <t>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</si>
  <si>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1-7</t>
  </si>
  <si>
    <t>8-17</t>
  </si>
  <si>
    <t>18-24</t>
  </si>
  <si>
    <t>25+</t>
  </si>
  <si>
    <r>
      <t xml:space="preserve">Α.6. </t>
    </r>
    <r>
      <rPr>
        <sz val="11"/>
        <color theme="1"/>
        <rFont val="Calibri"/>
        <family val="2"/>
        <charset val="161"/>
        <scheme val="minor"/>
      </rPr>
      <t xml:space="preserve">Κατάταξη του πλήθους των ιδιωτικών εκπ/κών βάσει του </t>
    </r>
    <r>
      <rPr>
        <b/>
        <sz val="11"/>
        <color theme="1"/>
        <rFont val="Calibri"/>
        <family val="2"/>
        <charset val="161"/>
        <scheme val="minor"/>
      </rPr>
      <t>υποχρεωτικού ωραρίου διδασκαλίας</t>
    </r>
  </si>
  <si>
    <t>α/α</t>
  </si>
  <si>
    <t>ΔΙΔΑΚΤΙΚΟ ΩΡΑΡΙΟ</t>
  </si>
  <si>
    <r>
      <t xml:space="preserve">Α.6.1.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φύλο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</si>
  <si>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Α/ΘΜΙΑ ΕΚΠΑΙΔΕΥΣΗ</t>
  </si>
  <si>
    <t>Β/ΘΜΙΑ ΕΚΠΑΙΔΕΥΣΗ</t>
  </si>
  <si>
    <t>ΒΑΘΜΙΔΑ/ΩΡΑΡΙΟ</t>
  </si>
  <si>
    <r>
      <t xml:space="preserve">Α.6.2.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</si>
  <si>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Ι.Δ.Α.Χ.</t>
  </si>
  <si>
    <t>Ι.Δ.Ο.Χ.</t>
  </si>
  <si>
    <t>Αορίστου 
με Οργανική</t>
  </si>
  <si>
    <t>Αορίστου 
χρόνου</t>
  </si>
  <si>
    <t>Ορισμένου 
χρόνου</t>
  </si>
  <si>
    <t>σε 
αναπλήρωση</t>
  </si>
  <si>
    <t>ΑΟΡΙΣΤΟΥ ΧΡΟΝΟΥ</t>
  </si>
  <si>
    <t>ΟΡΙΣΜΕΝΟΥ ΧΡΟΝΟΥ</t>
  </si>
  <si>
    <t>* ένας εκπ/κος σε περισσότερες σχολ. Μονάδες</t>
  </si>
  <si>
    <r>
      <t>Εκπαιδευτικοί που εργάζονται σε</t>
    </r>
    <r>
      <rPr>
        <b/>
        <sz val="11"/>
        <color theme="1"/>
        <rFont val="Calibri"/>
        <family val="2"/>
        <charset val="161"/>
        <scheme val="minor"/>
      </rPr>
      <t xml:space="preserve"> μια (1)</t>
    </r>
    <r>
      <rPr>
        <sz val="11"/>
        <color theme="1"/>
        <rFont val="Calibri"/>
        <family val="2"/>
        <charset val="161"/>
        <scheme val="minor"/>
      </rPr>
      <t xml:space="preserve"> σχολική μονάδα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</si>
  <si>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δυο</t>
    </r>
    <r>
      <rPr>
        <sz val="11"/>
        <color theme="1"/>
        <rFont val="Calibri"/>
        <family val="2"/>
        <charset val="161"/>
        <scheme val="minor"/>
      </rPr>
      <t xml:space="preserve"> (2)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</si>
  <si>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τρεις</t>
    </r>
    <r>
      <rPr>
        <sz val="11"/>
        <color theme="1"/>
        <rFont val="Calibri"/>
        <family val="2"/>
        <charset val="161"/>
        <scheme val="minor"/>
      </rPr>
      <t xml:space="preserve"> (3)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</si>
  <si>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τέσσερις</t>
    </r>
    <r>
      <rPr>
        <sz val="11"/>
        <color theme="1"/>
        <rFont val="Calibri"/>
        <family val="2"/>
        <charset val="161"/>
        <scheme val="minor"/>
      </rPr>
      <t xml:space="preserve"> (4)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</si>
  <si>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πέντε</t>
    </r>
    <r>
      <rPr>
        <sz val="11"/>
        <color theme="1"/>
        <rFont val="Calibri"/>
        <family val="2"/>
        <charset val="161"/>
        <scheme val="minor"/>
      </rPr>
      <t xml:space="preserve"> (5) σχολικές μονάδες</t>
    </r>
  </si>
  <si>
    <r>
      <t xml:space="preserve">Α.7.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</si>
  <si>
    <t>Περιφερειακές Δ/νσεις Α/θμιας 
και Β/θμιας Εκπαίδευσης</t>
  </si>
  <si>
    <t>ΑΤΤΙΚΗΣ</t>
  </si>
  <si>
    <t>ΚΕΝΤΡΙΚΗΣ ΜΑΚΕΔΟΝΙΑΣ</t>
  </si>
  <si>
    <t>ΠΕΛΟΠΟΝΝΗΣΟΥ</t>
  </si>
  <si>
    <t>ΔΥΤΙΚΗΣ ΕΛΛΑΔΑΣ</t>
  </si>
  <si>
    <t>ΚΡΗΤΗΣ</t>
  </si>
  <si>
    <t>ΝΟΤΙΟΥ ΑΙΓΑΙΟΥ</t>
  </si>
  <si>
    <t>ΗΠΕΙΡΟΥ</t>
  </si>
  <si>
    <t>ΑΝ. ΜΑΚΕΔΟΝΙΑΣ ΚΑΙ ΘΡΑΚΗΣ</t>
  </si>
  <si>
    <t>ΣΤΕΡΕΑΣ ΕΛΛΑΔΑΣ</t>
  </si>
  <si>
    <t>ΒΟΡΕΙΟΥ ΑΙΓΑΙΟΥ</t>
  </si>
  <si>
    <t>ΔΥΤΙΚΗΣ ΜΑΚΕΔΟΝΙΑΣ</t>
  </si>
  <si>
    <t>ΙΟΝΙΩΝ ΝΗΣΩΝ</t>
  </si>
  <si>
    <t>%
στην Περιφερεια</t>
  </si>
  <si>
    <r>
      <t xml:space="preserve">Α.7.1.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εργασιακή σχέση, ανεξαρτήτως φύλου </t>
    </r>
  </si>
  <si>
    <t>Ι.Δ.Α.Χ. 
Οργανική</t>
  </si>
  <si>
    <t>σε 
αναπλ/ση</t>
  </si>
  <si>
    <t>% στην Περιφέρεια</t>
  </si>
  <si>
    <t>ΑΟΡΙΣΤΟΥ</t>
  </si>
  <si>
    <t xml:space="preserve">ΟΡΙΣΜΕΝΟΥ </t>
  </si>
  <si>
    <r>
      <t xml:space="preserve">Α.7.2.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ΗΛΙΚΙΑΚΗ ΟΜΑΔΑ, ανεξαρτήτως φύλου </t>
    </r>
  </si>
  <si>
    <t>41-50</t>
  </si>
  <si>
    <t>51-60</t>
  </si>
  <si>
    <t>61-66+</t>
  </si>
  <si>
    <t>22-50</t>
  </si>
  <si>
    <t>51-66+</t>
  </si>
  <si>
    <t>Δ/ΝΣΗ ΕΚΠΑΙΔΕΥΣΗΣ</t>
  </si>
  <si>
    <t>ΟΡΙΣΜΕΝΟΥ</t>
  </si>
  <si>
    <t>% ΣΤΗ Δ/ΝΣΗ</t>
  </si>
  <si>
    <t>ΜΕΙΩΜΕΝΟΥ</t>
  </si>
  <si>
    <t>ΠΛΗΡΟΥΣ</t>
  </si>
  <si>
    <t>% ΣΤΗ 
Δ/ΝΣΗ</t>
  </si>
  <si>
    <r>
      <t xml:space="preserve">Α.9.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</si>
  <si>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ΛΟΙΠΕΣ Δ/ΝΣΕΙΣ</t>
  </si>
  <si>
    <t>ΕΚΠΑΙΔΕΥΤΙΚΟΙ ΚΛΑΔΟΙ</t>
  </si>
  <si>
    <t>ΟΡΙΣΜΕΝΟΥ  ΧΡΟΝΟΥ</t>
  </si>
  <si>
    <t>% ΣΤΟΝ Κλαδο</t>
  </si>
  <si>
    <r>
      <t xml:space="preserve">Α.9.1.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Σύμβαση Εργασίας</t>
    </r>
  </si>
  <si>
    <r>
      <t xml:space="preserve">Α.9.2.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Ωράριο</t>
    </r>
  </si>
  <si>
    <t>ΤΕΧΝΟΛΟΓΟΙ ΜΟΥΣΙΚΗΣ ΤΕΧΝΟΛΟΓΙΑΣ, 
ΗΧΟΥ ΚΑΙ ΜΟΥΣΙΚΩΝ ΟΡΓΑΝΩΝ</t>
  </si>
  <si>
    <t>ΛΟΙΠΟΙ ΚΛΑΔΟΙ</t>
  </si>
  <si>
    <t>41-60</t>
  </si>
  <si>
    <r>
      <t xml:space="preserve">Α.11.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</si>
  <si>
    <t>ΗΛΙΚΙΑΚΗ ΟΜΑΔΑ</t>
  </si>
  <si>
    <t>% ΣΤΗΝ 
ΗΛΙΑΚ. ΟΜΑΔ.</t>
  </si>
  <si>
    <t>Λόγος Αορίστου 
προς Ορισμένου</t>
  </si>
  <si>
    <t>Ιδιωτικού Δικαίου Αορίστου Χρόνου (Ι.Δ.Α.Χ.)
 με Οργανική σε Ισότιμο προς τα Δημόσια Σχολείο</t>
  </si>
  <si>
    <r>
      <t>Α.1.</t>
    </r>
    <r>
      <rPr>
        <b/>
        <sz val="11"/>
        <color theme="1"/>
        <rFont val="Calibri"/>
        <family val="2"/>
        <charset val="161"/>
        <scheme val="minor"/>
      </rPr>
      <t xml:space="preserve"> Πλήθος εκπαιδευτικού προσωπικού</t>
    </r>
    <r>
      <rPr>
        <sz val="11"/>
        <color theme="1"/>
        <rFont val="Calibri"/>
        <family val="2"/>
        <charset val="161"/>
        <scheme val="minor"/>
      </rPr>
      <t xml:space="preserve"> σε ιδιωτικές σχολικές μονάδες Α/θμιας και Β/θμιας Εκπαίδευσης,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  <r>
      <rPr>
        <sz val="11"/>
        <color theme="1"/>
        <rFont val="Calibri"/>
        <family val="2"/>
        <charset val="161"/>
        <scheme val="minor"/>
      </rPr>
      <t>.</t>
    </r>
  </si>
  <si>
    <t>% στη 
Βαθμίδα</t>
  </si>
  <si>
    <t>Αναπληρωτής</t>
  </si>
  <si>
    <t>Αορίστου Χρόνου</t>
  </si>
  <si>
    <t>Ορισμένου Χρόνου</t>
  </si>
  <si>
    <t>Αορίστου Χρόνου (Οργανική)</t>
  </si>
  <si>
    <t>Αορίστου Χρόνου (οργανική)</t>
  </si>
  <si>
    <t>Κλάδος</t>
  </si>
  <si>
    <t>2 Σχολ. Μον.</t>
  </si>
  <si>
    <t>3 Σχολ. Μον.</t>
  </si>
  <si>
    <t>4 Σχολ. Μον.</t>
  </si>
  <si>
    <t>5 Σχολ. Μον.</t>
  </si>
  <si>
    <r>
      <rPr>
        <b/>
        <sz val="11"/>
        <color theme="1"/>
        <rFont val="Calibri"/>
        <family val="2"/>
        <charset val="161"/>
        <scheme val="minor"/>
      </rPr>
      <t>Α.2.0.1.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ΤΟΠΟΘΕΤΗΣΗ</t>
    </r>
    <r>
      <rPr>
        <sz val="11"/>
        <color theme="1"/>
        <rFont val="Calibri"/>
        <family val="2"/>
        <charset val="161"/>
        <scheme val="minor"/>
      </rPr>
      <t xml:space="preserve"> κατά τυπο ιδιωτικής σχολικής μονάδας (Stat. 12.4 Myschool)*</t>
    </r>
  </si>
  <si>
    <t>Α.2.0.2. Εκπαιδευτικοί κατά κλάδο που εργάζονται σε περισσότερες από μια Σχολικές Μονάδες</t>
  </si>
  <si>
    <r>
      <rPr>
        <sz val="10"/>
        <color theme="1"/>
        <rFont val="Calibri"/>
        <family val="2"/>
        <charset val="161"/>
        <scheme val="minor"/>
      </rPr>
      <t xml:space="preserve">Φύλο/ 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Βαθμίδα Εκπαίδευσης</t>
    </r>
  </si>
  <si>
    <t>% στο φύλο</t>
  </si>
  <si>
    <t>Φύλο/ Εκπ/κη Βαθμίδα</t>
  </si>
  <si>
    <t>Άθροισμα</t>
  </si>
  <si>
    <t>Μέσος όρος από ΗΛΙΚΙΑ</t>
  </si>
  <si>
    <t>ΦΥΛΟ</t>
  </si>
  <si>
    <t>1 - 17</t>
  </si>
  <si>
    <t xml:space="preserve"> 18 - 25+</t>
  </si>
  <si>
    <t>Λοιποί Κλάδοι</t>
  </si>
  <si>
    <t>περισσότερες από τρεις σχολ μοναδες</t>
  </si>
  <si>
    <r>
      <t>Α.2.1.1. Τοποθετήσεις</t>
    </r>
    <r>
      <rPr>
        <sz val="11"/>
        <color theme="1"/>
        <rFont val="Calibri"/>
        <family val="2"/>
        <charset val="161"/>
        <scheme val="minor"/>
      </rPr>
      <t xml:space="preserve">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</si>
  <si>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r>
      <t xml:space="preserve">Α.8.1.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</si>
  <si>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rPr>
        <b/>
        <sz val="11"/>
        <color theme="1"/>
        <rFont val="Calibri"/>
        <family val="2"/>
        <charset val="161"/>
        <scheme val="minor"/>
      </rPr>
      <t xml:space="preserve">Α.8.2.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</si>
  <si>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Α.8.3.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</si>
  <si>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rPr>
        <b/>
        <sz val="11"/>
        <color theme="1"/>
        <rFont val="Calibri"/>
        <family val="2"/>
        <charset val="161"/>
        <scheme val="minor"/>
      </rPr>
      <t xml:space="preserve">Α.8.4.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</si>
  <si>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Α.8.5.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</si>
  <si>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t>Ηλικιακές Ομάδες</t>
  </si>
  <si>
    <r>
      <t xml:space="preserve">Α.10. </t>
    </r>
    <r>
      <rPr>
        <sz val="10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0"/>
        <color theme="1"/>
        <rFont val="Calibri"/>
        <family val="2"/>
        <charset val="161"/>
        <scheme val="minor"/>
      </rPr>
      <t>κατά Εκπαιδευτικό κλάδο</t>
    </r>
    <r>
      <rPr>
        <sz val="10"/>
        <color theme="1"/>
        <rFont val="Calibri"/>
        <family val="2"/>
        <charset val="161"/>
        <scheme val="minor"/>
      </rPr>
      <t xml:space="preserve"> </t>
    </r>
  </si>
  <si>
    <t>Μερικό Σύνολο</t>
  </si>
  <si>
    <t>Φύλο/ Τύπος Σχολ. Μονάδ.</t>
  </si>
  <si>
    <t>Α.2.2.2. Εκπαιδευτικοί κατά τύπο σχολικής μονάδας που εργάζονται σε περισσότερες από μια Σχολικές Μονάδες</t>
  </si>
  <si>
    <t>Πλήθος Σχολικών Μονάδων Διδασκαλίας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</si>
</sst>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left"/>
    </xf>
    <xf numFmtId="3" fontId="0" fillId="0" borderId="0" xfId="0" applyNumberFormat="1"/>
    <xf numFmtId="3" fontId="16" fillId="0" borderId="0" xfId="0" applyNumberFormat="1" applyFont="1"/>
    <xf numFmtId="10" fontId="0" fillId="0" borderId="0" xfId="0" applyNumberForma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10" fontId="0" fillId="0" borderId="0" xfId="0" applyNumberFormat="1" applyFont="1"/>
    <xf numFmtId="0" fontId="16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3" fontId="0" fillId="0" borderId="0" xfId="0" applyNumberFormat="1" applyFill="1" applyBorder="1"/>
    <xf numFmtId="10" fontId="0" fillId="0" borderId="0" xfId="0" applyNumberFormat="1" applyFill="1" applyBorder="1"/>
    <xf numFmtId="0" fontId="16" fillId="0" borderId="0" xfId="0" applyFont="1" applyFill="1" applyBorder="1" applyAlignment="1">
      <alignment horizontal="right"/>
    </xf>
    <xf numFmtId="10" fontId="16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ill="1" applyBorder="1" applyAlignment="1">
      <alignment horizontal="left" wrapText="1" indent="1"/>
    </xf>
    <xf numFmtId="10" fontId="18" fillId="0" borderId="0" xfId="0" applyNumberFormat="1" applyFont="1"/>
    <xf numFmtId="10" fontId="20" fillId="0" borderId="0" xfId="0" applyNumberFormat="1" applyFo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10" fontId="16" fillId="0" borderId="0" xfId="0" applyNumberFormat="1" applyFont="1" applyAlignment="1">
      <alignment horizontal="center"/>
    </xf>
    <xf numFmtId="10" fontId="19" fillId="0" borderId="0" xfId="0" applyNumberFormat="1" applyFont="1"/>
    <xf numFmtId="10" fontId="21" fillId="0" borderId="0" xfId="0" applyNumberFormat="1" applyFont="1"/>
    <xf numFmtId="0" fontId="16" fillId="0" borderId="0" xfId="0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NumberFormat="1"/>
    <xf numFmtId="3" fontId="0" fillId="0" borderId="10" xfId="0" applyNumberFormat="1" applyFill="1" applyBorder="1"/>
    <xf numFmtId="10" fontId="0" fillId="0" borderId="10" xfId="0" applyNumberFormat="1" applyBorder="1"/>
    <xf numFmtId="10" fontId="18" fillId="0" borderId="0" xfId="0" applyNumberFormat="1" applyFont="1" applyFill="1" applyBorder="1"/>
    <xf numFmtId="10" fontId="18" fillId="0" borderId="10" xfId="0" applyNumberFormat="1" applyFont="1" applyFill="1" applyBorder="1"/>
    <xf numFmtId="10" fontId="19" fillId="0" borderId="0" xfId="0" applyNumberFormat="1" applyFont="1" applyFill="1" applyBorder="1"/>
    <xf numFmtId="10" fontId="19" fillId="0" borderId="10" xfId="0" applyNumberFormat="1" applyFont="1" applyFill="1" applyBorder="1"/>
    <xf numFmtId="0" fontId="16" fillId="0" borderId="11" xfId="0" applyFont="1" applyFill="1" applyBorder="1"/>
    <xf numFmtId="0" fontId="0" fillId="0" borderId="12" xfId="0" applyBorder="1"/>
    <xf numFmtId="0" fontId="16" fillId="0" borderId="13" xfId="0" applyFont="1" applyFill="1" applyBorder="1"/>
    <xf numFmtId="0" fontId="0" fillId="0" borderId="14" xfId="0" applyFill="1" applyBorder="1" applyAlignment="1">
      <alignment horizontal="center"/>
    </xf>
    <xf numFmtId="3" fontId="0" fillId="0" borderId="15" xfId="0" applyNumberFormat="1" applyFill="1" applyBorder="1"/>
    <xf numFmtId="0" fontId="16" fillId="0" borderId="16" xfId="0" applyFont="1" applyFill="1" applyBorder="1" applyAlignment="1">
      <alignment horizontal="left"/>
    </xf>
    <xf numFmtId="3" fontId="16" fillId="0" borderId="17" xfId="0" applyNumberFormat="1" applyFont="1" applyFill="1" applyBorder="1"/>
    <xf numFmtId="3" fontId="16" fillId="0" borderId="18" xfId="0" applyNumberFormat="1" applyFont="1" applyFill="1" applyBorder="1"/>
    <xf numFmtId="0" fontId="0" fillId="0" borderId="11" xfId="0" applyBorder="1"/>
    <xf numFmtId="0" fontId="0" fillId="0" borderId="13" xfId="0" applyBorder="1"/>
    <xf numFmtId="3" fontId="0" fillId="0" borderId="14" xfId="0" applyNumberFormat="1" applyFill="1" applyBorder="1"/>
    <xf numFmtId="10" fontId="0" fillId="0" borderId="15" xfId="0" applyNumberFormat="1" applyFill="1" applyBorder="1"/>
    <xf numFmtId="3" fontId="0" fillId="0" borderId="19" xfId="0" applyNumberFormat="1" applyFill="1" applyBorder="1"/>
    <xf numFmtId="10" fontId="0" fillId="0" borderId="20" xfId="0" applyNumberFormat="1" applyFill="1" applyBorder="1"/>
    <xf numFmtId="10" fontId="16" fillId="0" borderId="20" xfId="0" applyNumberFormat="1" applyFont="1" applyFill="1" applyBorder="1"/>
    <xf numFmtId="3" fontId="16" fillId="0" borderId="16" xfId="0" applyNumberFormat="1" applyFont="1" applyFill="1" applyBorder="1"/>
    <xf numFmtId="0" fontId="0" fillId="0" borderId="12" xfId="0" applyBorder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vertical="center"/>
    </xf>
    <xf numFmtId="10" fontId="0" fillId="0" borderId="15" xfId="0" applyNumberFormat="1" applyBorder="1" applyAlignment="1"/>
    <xf numFmtId="10" fontId="0" fillId="0" borderId="20" xfId="0" applyNumberFormat="1" applyBorder="1" applyAlignment="1"/>
    <xf numFmtId="10" fontId="16" fillId="0" borderId="17" xfId="0" applyNumberFormat="1" applyFont="1" applyFill="1" applyBorder="1"/>
    <xf numFmtId="0" fontId="0" fillId="0" borderId="17" xfId="0" applyBorder="1"/>
    <xf numFmtId="0" fontId="0" fillId="0" borderId="18" xfId="0" applyBorder="1"/>
    <xf numFmtId="10" fontId="16" fillId="0" borderId="18" xfId="0" applyNumberFormat="1" applyFont="1" applyFill="1" applyBorder="1"/>
    <xf numFmtId="10" fontId="16" fillId="0" borderId="20" xfId="0" applyNumberFormat="1" applyFont="1" applyBorder="1" applyAlignment="1"/>
    <xf numFmtId="10" fontId="19" fillId="0" borderId="10" xfId="0" applyNumberFormat="1" applyFont="1" applyBorder="1"/>
    <xf numFmtId="10" fontId="19" fillId="0" borderId="0" xfId="0" applyNumberFormat="1" applyFont="1" applyBorder="1" applyAlignment="1"/>
    <xf numFmtId="10" fontId="19" fillId="0" borderId="10" xfId="0" applyNumberFormat="1" applyFont="1" applyBorder="1" applyAlignment="1"/>
    <xf numFmtId="0" fontId="16" fillId="0" borderId="0" xfId="0" quotePrefix="1" applyFont="1"/>
    <xf numFmtId="10" fontId="19" fillId="0" borderId="0" xfId="0" applyNumberFormat="1" applyFont="1" applyBorder="1"/>
    <xf numFmtId="10" fontId="0" fillId="0" borderId="15" xfId="0" applyNumberFormat="1" applyBorder="1"/>
    <xf numFmtId="10" fontId="16" fillId="0" borderId="20" xfId="0" applyNumberFormat="1" applyFont="1" applyBorder="1"/>
    <xf numFmtId="10" fontId="0" fillId="0" borderId="20" xfId="0" applyNumberForma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3" fontId="0" fillId="0" borderId="0" xfId="0" applyNumberFormat="1" applyBorder="1"/>
    <xf numFmtId="10" fontId="19" fillId="0" borderId="15" xfId="0" applyNumberFormat="1" applyFont="1" applyFill="1" applyBorder="1"/>
    <xf numFmtId="0" fontId="0" fillId="0" borderId="11" xfId="0" applyFont="1" applyFill="1" applyBorder="1"/>
    <xf numFmtId="0" fontId="0" fillId="0" borderId="13" xfId="0" applyFont="1" applyFill="1" applyBorder="1" applyAlignment="1">
      <alignment horizontal="center"/>
    </xf>
    <xf numFmtId="0" fontId="16" fillId="0" borderId="12" xfId="0" applyFont="1" applyFill="1" applyBorder="1"/>
    <xf numFmtId="0" fontId="0" fillId="0" borderId="12" xfId="0" applyFont="1" applyFill="1" applyBorder="1" applyAlignment="1">
      <alignment horizontal="center"/>
    </xf>
    <xf numFmtId="10" fontId="19" fillId="0" borderId="20" xfId="0" applyNumberFormat="1" applyFont="1" applyFill="1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7" xfId="0" applyFill="1" applyBorder="1"/>
    <xf numFmtId="0" fontId="19" fillId="0" borderId="0" xfId="0" applyFont="1"/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10" fontId="18" fillId="0" borderId="10" xfId="0" applyNumberFormat="1" applyFont="1" applyBorder="1"/>
    <xf numFmtId="10" fontId="18" fillId="0" borderId="0" xfId="0" applyNumberFormat="1" applyFont="1" applyBorder="1"/>
    <xf numFmtId="10" fontId="18" fillId="0" borderId="15" xfId="0" applyNumberFormat="1" applyFont="1" applyBorder="1"/>
    <xf numFmtId="10" fontId="18" fillId="0" borderId="20" xfId="0" applyNumberFormat="1" applyFont="1" applyBorder="1"/>
    <xf numFmtId="10" fontId="20" fillId="0" borderId="20" xfId="0" applyNumberFormat="1" applyFont="1" applyBorder="1"/>
    <xf numFmtId="0" fontId="0" fillId="0" borderId="0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0" fillId="0" borderId="14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10" fontId="19" fillId="0" borderId="15" xfId="0" applyNumberFormat="1" applyFont="1" applyBorder="1"/>
    <xf numFmtId="0" fontId="0" fillId="0" borderId="15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6" fillId="0" borderId="0" xfId="0" applyFont="1" applyBorder="1"/>
    <xf numFmtId="0" fontId="16" fillId="0" borderId="0" xfId="0" applyFont="1" applyBorder="1" applyAlignment="1">
      <alignment horizontal="center" wrapText="1"/>
    </xf>
    <xf numFmtId="10" fontId="0" fillId="0" borderId="0" xfId="0" applyNumberFormat="1" applyBorder="1"/>
    <xf numFmtId="0" fontId="19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6" fillId="34" borderId="22" xfId="0" applyFont="1" applyFill="1" applyBorder="1" applyAlignment="1">
      <alignment horizontal="left"/>
    </xf>
    <xf numFmtId="3" fontId="16" fillId="34" borderId="22" xfId="0" applyNumberFormat="1" applyFont="1" applyFill="1" applyBorder="1"/>
    <xf numFmtId="0" fontId="16" fillId="0" borderId="0" xfId="0" quotePrefix="1" applyFont="1" applyAlignment="1">
      <alignment horizontal="center"/>
    </xf>
    <xf numFmtId="3" fontId="0" fillId="0" borderId="14" xfId="0" applyNumberFormat="1" applyBorder="1"/>
    <xf numFmtId="3" fontId="16" fillId="34" borderId="23" xfId="0" applyNumberFormat="1" applyFont="1" applyFill="1" applyBorder="1"/>
    <xf numFmtId="3" fontId="16" fillId="34" borderId="24" xfId="0" applyNumberFormat="1" applyFont="1" applyFill="1" applyBorder="1"/>
    <xf numFmtId="0" fontId="16" fillId="0" borderId="11" xfId="0" applyFont="1" applyBorder="1" applyAlignment="1">
      <alignment wrapText="1"/>
    </xf>
    <xf numFmtId="0" fontId="0" fillId="0" borderId="11" xfId="0" applyFont="1" applyBorder="1"/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left"/>
    </xf>
    <xf numFmtId="3" fontId="23" fillId="0" borderId="0" xfId="0" applyNumberFormat="1" applyFont="1" applyBorder="1"/>
    <xf numFmtId="0" fontId="16" fillId="34" borderId="23" xfId="0" applyFont="1" applyFill="1" applyBorder="1" applyAlignment="1">
      <alignment horizontal="right"/>
    </xf>
    <xf numFmtId="3" fontId="24" fillId="34" borderId="25" xfId="0" applyNumberFormat="1" applyFont="1" applyFill="1" applyBorder="1"/>
    <xf numFmtId="0" fontId="16" fillId="0" borderId="21" xfId="0" applyFont="1" applyFill="1" applyBorder="1"/>
    <xf numFmtId="0" fontId="16" fillId="0" borderId="0" xfId="0" applyFont="1" applyFill="1" applyBorder="1" applyAlignment="1">
      <alignment wrapText="1"/>
    </xf>
    <xf numFmtId="10" fontId="21" fillId="0" borderId="15" xfId="0" applyNumberFormat="1" applyFont="1" applyFill="1" applyBorder="1"/>
    <xf numFmtId="0" fontId="16" fillId="0" borderId="26" xfId="0" applyFont="1" applyBorder="1" applyAlignment="1">
      <alignment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/>
    <xf numFmtId="0" fontId="0" fillId="0" borderId="16" xfId="0" applyBorder="1"/>
    <xf numFmtId="0" fontId="16" fillId="0" borderId="0" xfId="0" quotePrefix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10" fontId="16" fillId="0" borderId="0" xfId="0" applyNumberFormat="1" applyFont="1"/>
    <xf numFmtId="3" fontId="16" fillId="33" borderId="0" xfId="0" applyNumberFormat="1" applyFont="1" applyFill="1"/>
    <xf numFmtId="0" fontId="21" fillId="0" borderId="0" xfId="0" applyFont="1"/>
    <xf numFmtId="3" fontId="0" fillId="0" borderId="15" xfId="0" applyNumberFormat="1" applyBorder="1"/>
    <xf numFmtId="0" fontId="16" fillId="0" borderId="11" xfId="0" applyFont="1" applyBorder="1"/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6" fillId="0" borderId="32" xfId="0" applyFont="1" applyFill="1" applyBorder="1"/>
    <xf numFmtId="0" fontId="16" fillId="34" borderId="23" xfId="0" applyFont="1" applyFill="1" applyBorder="1" applyAlignment="1">
      <alignment horizontal="left"/>
    </xf>
    <xf numFmtId="0" fontId="16" fillId="0" borderId="21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 wrapText="1"/>
    </xf>
    <xf numFmtId="10" fontId="22" fillId="0" borderId="15" xfId="0" applyNumberFormat="1" applyFont="1" applyBorder="1"/>
    <xf numFmtId="3" fontId="16" fillId="34" borderId="25" xfId="0" applyNumberFormat="1" applyFont="1" applyFill="1" applyBorder="1"/>
    <xf numFmtId="3" fontId="25" fillId="34" borderId="24" xfId="0" applyNumberFormat="1" applyFont="1" applyFill="1" applyBorder="1"/>
    <xf numFmtId="10" fontId="25" fillId="0" borderId="15" xfId="0" applyNumberFormat="1" applyFont="1" applyBorder="1"/>
    <xf numFmtId="0" fontId="16" fillId="0" borderId="31" xfId="0" applyFont="1" applyFill="1" applyBorder="1" applyAlignment="1">
      <alignment horizontal="center"/>
    </xf>
    <xf numFmtId="0" fontId="16" fillId="0" borderId="33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 wrapText="1"/>
    </xf>
    <xf numFmtId="0" fontId="21" fillId="34" borderId="32" xfId="0" applyFon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16" fillId="34" borderId="24" xfId="0" applyNumberFormat="1" applyFont="1" applyFill="1" applyBorder="1" applyAlignment="1">
      <alignment horizontal="center"/>
    </xf>
    <xf numFmtId="0" fontId="0" fillId="33" borderId="18" xfId="0" applyFill="1" applyBorder="1"/>
    <xf numFmtId="0" fontId="16" fillId="33" borderId="0" xfId="0" applyFont="1" applyFill="1"/>
    <xf numFmtId="0" fontId="18" fillId="0" borderId="21" xfId="0" applyFont="1" applyFill="1" applyBorder="1"/>
    <xf numFmtId="0" fontId="21" fillId="0" borderId="29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/>
    <xf numFmtId="0" fontId="16" fillId="34" borderId="31" xfId="0" applyFont="1" applyFill="1" applyBorder="1"/>
    <xf numFmtId="0" fontId="16" fillId="34" borderId="33" xfId="0" applyFont="1" applyFill="1" applyBorder="1"/>
    <xf numFmtId="0" fontId="21" fillId="0" borderId="32" xfId="0" applyFont="1" applyFill="1" applyBorder="1" applyAlignment="1">
      <alignment horizontal="center" vertical="center" wrapText="1"/>
    </xf>
    <xf numFmtId="0" fontId="16" fillId="34" borderId="32" xfId="0" applyFont="1" applyFill="1" applyBorder="1"/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wrapText="1"/>
    </xf>
    <xf numFmtId="0" fontId="16" fillId="34" borderId="21" xfId="0" applyFont="1" applyFill="1" applyBorder="1"/>
    <xf numFmtId="0" fontId="16" fillId="35" borderId="0" xfId="0" quotePrefix="1" applyFont="1" applyFill="1" applyBorder="1" applyAlignment="1">
      <alignment horizontal="center"/>
    </xf>
    <xf numFmtId="0" fontId="0" fillId="36" borderId="0" xfId="0" quotePrefix="1" applyFill="1" applyAlignment="1">
      <alignment horizontal="center"/>
    </xf>
    <xf numFmtId="10" fontId="14" fillId="0" borderId="0" xfId="0" applyNumberFormat="1" applyFont="1"/>
    <xf numFmtId="10" fontId="26" fillId="0" borderId="0" xfId="0" applyNumberFormat="1" applyFont="1"/>
    <xf numFmtId="10" fontId="27" fillId="0" borderId="0" xfId="0" applyNumberFormat="1" applyFont="1"/>
    <xf numFmtId="10" fontId="19" fillId="0" borderId="20" xfId="0" applyNumberFormat="1" applyFont="1" applyBorder="1"/>
    <xf numFmtId="0" fontId="0" fillId="33" borderId="35" xfId="0" applyFill="1" applyBorder="1"/>
    <xf numFmtId="0" fontId="19" fillId="0" borderId="34" xfId="0" applyFont="1" applyFill="1" applyBorder="1" applyAlignment="1">
      <alignment horizontal="center" wrapText="1"/>
    </xf>
    <xf numFmtId="10" fontId="20" fillId="0" borderId="36" xfId="0" applyNumberFormat="1" applyFont="1" applyBorder="1" applyAlignment="1">
      <alignment horizontal="center"/>
    </xf>
    <xf numFmtId="10" fontId="18" fillId="0" borderId="36" xfId="0" applyNumberFormat="1" applyFont="1" applyBorder="1" applyAlignment="1">
      <alignment horizontal="center"/>
    </xf>
    <xf numFmtId="10" fontId="18" fillId="0" borderId="37" xfId="0" applyNumberFormat="1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3" xfId="0" applyNumberFormat="1" applyFill="1" applyBorder="1"/>
    <xf numFmtId="0" fontId="2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3" fontId="0" fillId="36" borderId="0" xfId="0" applyNumberFormat="1" applyFill="1" applyBorder="1" applyAlignment="1">
      <alignment horizontal="center"/>
    </xf>
    <xf numFmtId="0" fontId="20" fillId="37" borderId="27" xfId="0" applyFont="1" applyFill="1" applyBorder="1" applyAlignment="1">
      <alignment horizontal="center" wrapText="1"/>
    </xf>
    <xf numFmtId="3" fontId="0" fillId="37" borderId="0" xfId="0" applyNumberFormat="1" applyFill="1" applyBorder="1" applyAlignment="1">
      <alignment horizontal="center"/>
    </xf>
    <xf numFmtId="3" fontId="16" fillId="37" borderId="17" xfId="0" applyNumberFormat="1" applyFont="1" applyFill="1" applyBorder="1" applyAlignment="1">
      <alignment horizontal="center"/>
    </xf>
    <xf numFmtId="3" fontId="0" fillId="37" borderId="14" xfId="0" applyNumberFormat="1" applyFill="1" applyBorder="1" applyAlignment="1">
      <alignment horizontal="center"/>
    </xf>
    <xf numFmtId="3" fontId="16" fillId="37" borderId="16" xfId="0" applyNumberFormat="1" applyFont="1" applyFill="1" applyBorder="1" applyAlignment="1">
      <alignment horizontal="center"/>
    </xf>
    <xf numFmtId="3" fontId="0" fillId="36" borderId="14" xfId="0" applyNumberFormat="1" applyFill="1" applyBorder="1" applyAlignment="1">
      <alignment horizontal="center"/>
    </xf>
    <xf numFmtId="3" fontId="16" fillId="36" borderId="16" xfId="0" applyNumberFormat="1" applyFont="1" applyFill="1" applyBorder="1" applyAlignment="1">
      <alignment horizontal="center"/>
    </xf>
    <xf numFmtId="3" fontId="16" fillId="36" borderId="17" xfId="0" applyNumberFormat="1" applyFont="1" applyFill="1" applyBorder="1" applyAlignment="1">
      <alignment horizontal="center"/>
    </xf>
    <xf numFmtId="0" fontId="20" fillId="36" borderId="26" xfId="0" applyFont="1" applyFill="1" applyBorder="1" applyAlignment="1">
      <alignment horizontal="center"/>
    </xf>
    <xf numFmtId="0" fontId="20" fillId="36" borderId="28" xfId="0" applyFont="1" applyFill="1" applyBorder="1" applyAlignment="1">
      <alignment horizontal="center" wrapText="1"/>
    </xf>
    <xf numFmtId="0" fontId="20" fillId="37" borderId="26" xfId="0" applyFont="1" applyFill="1" applyBorder="1" applyAlignment="1">
      <alignment horizontal="center"/>
    </xf>
    <xf numFmtId="0" fontId="20" fillId="37" borderId="28" xfId="0" applyFont="1" applyFill="1" applyBorder="1" applyAlignment="1">
      <alignment horizontal="center" wrapText="1"/>
    </xf>
    <xf numFmtId="0" fontId="21" fillId="36" borderId="27" xfId="0" applyFont="1" applyFill="1" applyBorder="1" applyAlignment="1">
      <alignment horizontal="center" wrapText="1"/>
    </xf>
    <xf numFmtId="3" fontId="19" fillId="36" borderId="15" xfId="0" applyNumberFormat="1" applyFont="1" applyFill="1" applyBorder="1" applyAlignment="1">
      <alignment horizontal="right"/>
    </xf>
    <xf numFmtId="3" fontId="21" fillId="36" borderId="18" xfId="0" applyNumberFormat="1" applyFont="1" applyFill="1" applyBorder="1" applyAlignment="1">
      <alignment horizontal="right"/>
    </xf>
    <xf numFmtId="3" fontId="18" fillId="37" borderId="15" xfId="0" applyNumberFormat="1" applyFont="1" applyFill="1" applyBorder="1" applyAlignment="1">
      <alignment horizontal="right"/>
    </xf>
    <xf numFmtId="3" fontId="20" fillId="37" borderId="18" xfId="0" applyNumberFormat="1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22" fillId="0" borderId="35" xfId="0" applyFont="1" applyFill="1" applyBorder="1" applyAlignment="1">
      <alignment horizontal="center" wrapText="1"/>
    </xf>
    <xf numFmtId="10" fontId="19" fillId="0" borderId="36" xfId="0" applyNumberFormat="1" applyFont="1" applyFill="1" applyBorder="1" applyAlignment="1">
      <alignment horizontal="center"/>
    </xf>
    <xf numFmtId="10" fontId="19" fillId="0" borderId="37" xfId="0" applyNumberFormat="1" applyFont="1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wrapText="1"/>
    </xf>
    <xf numFmtId="3" fontId="0" fillId="0" borderId="19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11" xfId="0" applyNumberFormat="1" applyBorder="1"/>
    <xf numFmtId="10" fontId="21" fillId="0" borderId="13" xfId="0" applyNumberFormat="1" applyFont="1" applyBorder="1"/>
    <xf numFmtId="10" fontId="25" fillId="0" borderId="13" xfId="0" applyNumberFormat="1" applyFont="1" applyBorder="1"/>
    <xf numFmtId="3" fontId="19" fillId="0" borderId="13" xfId="0" applyNumberFormat="1" applyFont="1" applyBorder="1"/>
    <xf numFmtId="0" fontId="16" fillId="0" borderId="14" xfId="0" applyFont="1" applyBorder="1"/>
    <xf numFmtId="3" fontId="19" fillId="0" borderId="20" xfId="0" applyNumberFormat="1" applyFont="1" applyBorder="1"/>
    <xf numFmtId="3" fontId="19" fillId="0" borderId="18" xfId="0" applyNumberFormat="1" applyFont="1" applyBorder="1"/>
    <xf numFmtId="0" fontId="21" fillId="0" borderId="0" xfId="0" applyFont="1" applyAlignment="1">
      <alignment wrapText="1"/>
    </xf>
    <xf numFmtId="0" fontId="0" fillId="0" borderId="0" xfId="0" applyAlignment="1">
      <alignment horizontal="right"/>
    </xf>
    <xf numFmtId="0" fontId="22" fillId="0" borderId="0" xfId="0" applyFont="1"/>
    <xf numFmtId="0" fontId="0" fillId="0" borderId="0" xfId="0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25" fillId="0" borderId="0" xfId="0" applyFont="1"/>
    <xf numFmtId="0" fontId="0" fillId="0" borderId="0" xfId="0" applyFill="1"/>
    <xf numFmtId="10" fontId="0" fillId="0" borderId="10" xfId="0" applyNumberFormat="1" applyFill="1" applyBorder="1"/>
    <xf numFmtId="164" fontId="0" fillId="0" borderId="0" xfId="0" applyNumberFormat="1"/>
    <xf numFmtId="17" fontId="25" fillId="0" borderId="0" xfId="0" quotePrefix="1" applyNumberFormat="1" applyFont="1" applyFill="1" applyBorder="1" applyAlignment="1">
      <alignment horizontal="center"/>
    </xf>
    <xf numFmtId="0" fontId="25" fillId="0" borderId="0" xfId="0" quotePrefix="1" applyFont="1" applyFill="1" applyBorder="1"/>
    <xf numFmtId="0" fontId="0" fillId="33" borderId="11" xfId="0" applyFont="1" applyFill="1" applyBorder="1"/>
    <xf numFmtId="0" fontId="0" fillId="33" borderId="12" xfId="0" applyFont="1" applyFill="1" applyBorder="1" applyAlignment="1">
      <alignment horizontal="center"/>
    </xf>
    <xf numFmtId="0" fontId="0" fillId="33" borderId="13" xfId="0" applyFont="1" applyFill="1" applyBorder="1" applyAlignment="1">
      <alignment horizontal="center"/>
    </xf>
    <xf numFmtId="10" fontId="18" fillId="33" borderId="0" xfId="0" applyNumberFormat="1" applyFont="1" applyFill="1" applyBorder="1"/>
    <xf numFmtId="10" fontId="18" fillId="33" borderId="15" xfId="0" applyNumberFormat="1" applyFont="1" applyFill="1" applyBorder="1"/>
    <xf numFmtId="3" fontId="0" fillId="33" borderId="14" xfId="0" applyNumberFormat="1" applyFill="1" applyBorder="1"/>
    <xf numFmtId="10" fontId="18" fillId="33" borderId="10" xfId="0" applyNumberFormat="1" applyFont="1" applyFill="1" applyBorder="1"/>
    <xf numFmtId="10" fontId="18" fillId="33" borderId="20" xfId="0" applyNumberFormat="1" applyFont="1" applyFill="1" applyBorder="1"/>
    <xf numFmtId="10" fontId="20" fillId="33" borderId="20" xfId="0" applyNumberFormat="1" applyFont="1" applyFill="1" applyBorder="1"/>
    <xf numFmtId="3" fontId="16" fillId="33" borderId="16" xfId="0" applyNumberFormat="1" applyFont="1" applyFill="1" applyBorder="1"/>
    <xf numFmtId="10" fontId="18" fillId="33" borderId="17" xfId="0" applyNumberFormat="1" applyFont="1" applyFill="1" applyBorder="1"/>
    <xf numFmtId="10" fontId="18" fillId="33" borderId="18" xfId="0" applyNumberFormat="1" applyFont="1" applyFill="1" applyBorder="1"/>
    <xf numFmtId="0" fontId="16" fillId="38" borderId="0" xfId="0" applyFont="1" applyFill="1" applyBorder="1" applyAlignment="1">
      <alignment horizontal="left"/>
    </xf>
    <xf numFmtId="3" fontId="16" fillId="38" borderId="14" xfId="0" applyNumberFormat="1" applyFont="1" applyFill="1" applyBorder="1"/>
    <xf numFmtId="10" fontId="18" fillId="38" borderId="0" xfId="0" applyNumberFormat="1" applyFont="1" applyFill="1" applyBorder="1"/>
    <xf numFmtId="10" fontId="18" fillId="38" borderId="15" xfId="0" applyNumberFormat="1" applyFont="1" applyFill="1" applyBorder="1"/>
    <xf numFmtId="0" fontId="0" fillId="38" borderId="0" xfId="0" applyFill="1" applyBorder="1"/>
    <xf numFmtId="0" fontId="0" fillId="38" borderId="15" xfId="0" applyFill="1" applyBorder="1"/>
    <xf numFmtId="0" fontId="20" fillId="0" borderId="0" xfId="0" applyFont="1" applyFill="1" applyBorder="1"/>
    <xf numFmtId="0" fontId="20" fillId="38" borderId="0" xfId="0" applyFont="1" applyFill="1" applyBorder="1" applyAlignment="1">
      <alignment horizontal="left"/>
    </xf>
    <xf numFmtId="3" fontId="16" fillId="38" borderId="0" xfId="0" applyNumberFormat="1" applyFont="1" applyFill="1" applyBorder="1"/>
    <xf numFmtId="3" fontId="16" fillId="38" borderId="15" xfId="0" applyNumberFormat="1" applyFont="1" applyFill="1" applyBorder="1"/>
    <xf numFmtId="10" fontId="19" fillId="38" borderId="0" xfId="0" applyNumberFormat="1" applyFont="1" applyFill="1" applyBorder="1"/>
    <xf numFmtId="10" fontId="19" fillId="38" borderId="15" xfId="0" applyNumberFormat="1" applyFont="1" applyFill="1" applyBorder="1"/>
    <xf numFmtId="0" fontId="0" fillId="0" borderId="0" xfId="0" applyAlignment="1">
      <alignment horizontal="center"/>
    </xf>
    <xf numFmtId="0" fontId="16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left"/>
    </xf>
    <xf numFmtId="3" fontId="0" fillId="0" borderId="15" xfId="0" applyNumberForma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3" fontId="16" fillId="0" borderId="18" xfId="0" applyNumberFormat="1" applyFont="1" applyFill="1" applyBorder="1" applyAlignment="1">
      <alignment horizontal="center"/>
    </xf>
    <xf numFmtId="0" fontId="20" fillId="0" borderId="0" xfId="0" applyFont="1"/>
    <xf numFmtId="0" fontId="20" fillId="0" borderId="31" xfId="0" applyFont="1" applyFill="1" applyBorder="1"/>
    <xf numFmtId="0" fontId="18" fillId="0" borderId="14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34" borderId="23" xfId="0" applyFont="1" applyFill="1" applyBorder="1" applyAlignment="1">
      <alignment horizontal="left"/>
    </xf>
    <xf numFmtId="0" fontId="25" fillId="0" borderId="32" xfId="0" applyFont="1" applyFill="1" applyBorder="1" applyAlignment="1">
      <alignment horizontal="center" vertical="center" wrapText="1"/>
    </xf>
    <xf numFmtId="0" fontId="25" fillId="34" borderId="31" xfId="0" applyFont="1" applyFill="1" applyBorder="1" applyAlignment="1">
      <alignment horizontal="center"/>
    </xf>
    <xf numFmtId="0" fontId="25" fillId="34" borderId="33" xfId="0" applyFont="1" applyFill="1" applyBorder="1" applyAlignment="1">
      <alignment horizontal="center"/>
    </xf>
    <xf numFmtId="0" fontId="25" fillId="34" borderId="32" xfId="0" applyFont="1" applyFill="1" applyBorder="1" applyAlignment="1">
      <alignment horizontal="center"/>
    </xf>
    <xf numFmtId="0" fontId="20" fillId="34" borderId="21" xfId="0" applyFont="1" applyFill="1" applyBorder="1"/>
    <xf numFmtId="0" fontId="20" fillId="34" borderId="22" xfId="0" applyFont="1" applyFill="1" applyBorder="1" applyAlignment="1">
      <alignment horizontal="left"/>
    </xf>
    <xf numFmtId="3" fontId="16" fillId="34" borderId="0" xfId="0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0" fontId="20" fillId="0" borderId="0" xfId="0" applyFont="1" applyAlignment="1"/>
    <xf numFmtId="0" fontId="16" fillId="33" borderId="11" xfId="0" applyFont="1" applyFill="1" applyBorder="1" applyAlignment="1">
      <alignment horizontal="center"/>
    </xf>
    <xf numFmtId="0" fontId="0" fillId="33" borderId="13" xfId="0" applyFill="1" applyBorder="1" applyAlignment="1"/>
    <xf numFmtId="0" fontId="0" fillId="3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wrapText="1"/>
    </xf>
    <xf numFmtId="0" fontId="0" fillId="0" borderId="0" xfId="0" applyAlignment="1"/>
    <xf numFmtId="0" fontId="0" fillId="33" borderId="12" xfId="0" applyFill="1" applyBorder="1" applyAlignment="1">
      <alignment horizontal="center"/>
    </xf>
    <xf numFmtId="0" fontId="16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0" fillId="33" borderId="11" xfId="0" applyFont="1" applyFill="1" applyBorder="1" applyAlignment="1"/>
    <xf numFmtId="0" fontId="20" fillId="33" borderId="13" xfId="0" applyFont="1" applyFill="1" applyBorder="1" applyAlignment="1"/>
    <xf numFmtId="0" fontId="21" fillId="33" borderId="11" xfId="0" applyFont="1" applyFill="1" applyBorder="1" applyAlignment="1"/>
    <xf numFmtId="0" fontId="21" fillId="33" borderId="13" xfId="0" applyFont="1" applyFill="1" applyBorder="1" applyAlignment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36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37" borderId="26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Ιδιωτικοί</a:t>
            </a:r>
            <a:r>
              <a:rPr lang="el-GR" sz="1000" baseline="0"/>
              <a:t> Εκπαιδευτικοί ανά σχέση εργασίας</a:t>
            </a:r>
            <a:endParaRPr lang="en-US" sz="1000"/>
          </a:p>
        </c:rich>
      </c:tx>
      <c:layout/>
      <c:overlay val="0"/>
    </c:title>
    <c:autoTitleDeleted val="0"/>
    <c:view3D>
      <c:rotX val="75"/>
      <c:rotY val="1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499999999999999E-2"/>
          <c:y val="0.15916520851560223"/>
          <c:w val="0.86944444444444446"/>
          <c:h val="0.73354476523767864"/>
        </c:manualLayout>
      </c:layout>
      <c:pie3DChart>
        <c:varyColors val="1"/>
        <c:ser>
          <c:idx val="0"/>
          <c:order val="0"/>
          <c:explosion val="25"/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5.9608705161854771E-2"/>
                  <c:y val="-4.3005978419364245E-2"/>
                </c:manualLayout>
              </c:layout>
              <c:tx>
                <c:rich>
                  <a:bodyPr/>
                  <a:lstStyle/>
                  <a:p>
                    <a:r>
                      <a:rPr lang="el-GR" sz="800"/>
                      <a:t>Αορίστου Χρόνου 
72%</a:t>
                    </a:r>
                    <a:endParaRPr lang="el-G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9022309711286086E-3"/>
                  <c:y val="-9.4458296879556716E-2"/>
                </c:manualLayout>
              </c:layout>
              <c:tx>
                <c:rich>
                  <a:bodyPr/>
                  <a:lstStyle/>
                  <a:p>
                    <a:r>
                      <a:rPr lang="el-GR" sz="800"/>
                      <a:t>Ορισμένου Χρόνου
17%</a:t>
                    </a:r>
                    <a:endParaRPr lang="el-G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315835520559924E-2"/>
                  <c:y val="-8.1011227763196261E-2"/>
                </c:manualLayout>
              </c:layout>
              <c:tx>
                <c:rich>
                  <a:bodyPr/>
                  <a:lstStyle/>
                  <a:p>
                    <a:r>
                      <a:rPr lang="el-GR" sz="800"/>
                      <a:t>Αορίστου Χρόνου 
 με Οργανική 
8%</a:t>
                    </a:r>
                    <a:endParaRPr lang="el-G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5980971128608923E-3"/>
                  <c:y val="6.853783902012249E-2"/>
                </c:manualLayout>
              </c:layout>
              <c:tx>
                <c:rich>
                  <a:bodyPr/>
                  <a:lstStyle/>
                  <a:p>
                    <a:r>
                      <a:rPr lang="el-GR" sz="800"/>
                      <a:t>Αναπληρωτής Ιδιωτικής
3%</a:t>
                    </a:r>
                    <a:endParaRPr lang="el-G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Α1!$A$4:$A$7</c:f>
              <c:strCache>
                <c:ptCount val="4"/>
                <c:pt idx="0">
                  <c:v>Ιδιωτικού Δικαίου Αορίστου Χρόνου (Ι.Δ.Α.Χ.)</c:v>
                </c:pt>
                <c:pt idx="1">
                  <c:v>Ιδιωτικού Δικαίου Ορισμένου Χρόνου (Ι.Δ.Ο.Χ.)</c:v>
                </c:pt>
                <c:pt idx="2">
                  <c:v>Ιδιωτικού Δικαίου Αορίστου Χρόνου (Ι.Δ.Α.Χ.)
 με Οργανική σε Ισότιμο προς τα Δημόσια Σχολείο</c:v>
                </c:pt>
                <c:pt idx="3">
                  <c:v>Αναπληρωτής Ιδιωτικής Εκπαίδευσης (ν. 682/1977 άρ.35, παρ.4)</c:v>
                </c:pt>
              </c:strCache>
            </c:strRef>
          </c:cat>
          <c:val>
            <c:numRef>
              <c:f>Α1!$D$4:$D$7</c:f>
              <c:numCache>
                <c:formatCode>0.00%</c:formatCode>
                <c:ptCount val="4"/>
                <c:pt idx="0">
                  <c:v>0.71698113207547165</c:v>
                </c:pt>
                <c:pt idx="1">
                  <c:v>0.1656023222060958</c:v>
                </c:pt>
                <c:pt idx="2">
                  <c:v>8.476052249637156E-2</c:v>
                </c:pt>
                <c:pt idx="3">
                  <c:v>3.2656023222060959E-2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περισσότερες (από μία) σχολικές μονάδες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6.4741812022000106E-2"/>
          <c:w val="0.84034046028876375"/>
          <c:h val="0.8693998406449193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Α2!$F$29</c:f>
              <c:strCache>
                <c:ptCount val="1"/>
                <c:pt idx="0">
                  <c:v>ΣΥΝΟΛΟ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(Α2!$A$30:$A$46,Α2!$A$47)</c:f>
              <c:strCache>
                <c:ptCount val="18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ΠΕ04.01</c:v>
                </c:pt>
                <c:pt idx="5">
                  <c:v>ΠΕ05</c:v>
                </c:pt>
                <c:pt idx="6">
                  <c:v>ΠΕ86</c:v>
                </c:pt>
                <c:pt idx="7">
                  <c:v>ΠΕ01</c:v>
                </c:pt>
                <c:pt idx="8">
                  <c:v>ΠΕ07</c:v>
                </c:pt>
                <c:pt idx="9">
                  <c:v>ΠΕ04.02</c:v>
                </c:pt>
                <c:pt idx="10">
                  <c:v>ΠΕ04.04</c:v>
                </c:pt>
                <c:pt idx="11">
                  <c:v>ΠΕ08</c:v>
                </c:pt>
                <c:pt idx="12">
                  <c:v>ΠΕ79.01</c:v>
                </c:pt>
                <c:pt idx="13">
                  <c:v>Λοιποί Κλάδοι</c:v>
                </c:pt>
                <c:pt idx="14">
                  <c:v>ΠΕ80</c:v>
                </c:pt>
                <c:pt idx="15">
                  <c:v>ΠΕ78</c:v>
                </c:pt>
                <c:pt idx="16">
                  <c:v>ΤΕ16</c:v>
                </c:pt>
                <c:pt idx="17">
                  <c:v>ΠΕ91.01</c:v>
                </c:pt>
              </c:strCache>
            </c:strRef>
          </c:cat>
          <c:val>
            <c:numRef>
              <c:f>(Α2!$F$30:$F$46,Α2!$F$47)</c:f>
              <c:numCache>
                <c:formatCode>General</c:formatCode>
                <c:ptCount val="18"/>
                <c:pt idx="0">
                  <c:v>357</c:v>
                </c:pt>
                <c:pt idx="1">
                  <c:v>234</c:v>
                </c:pt>
                <c:pt idx="2">
                  <c:v>193</c:v>
                </c:pt>
                <c:pt idx="3">
                  <c:v>188</c:v>
                </c:pt>
                <c:pt idx="4">
                  <c:v>159</c:v>
                </c:pt>
                <c:pt idx="5">
                  <c:v>143</c:v>
                </c:pt>
                <c:pt idx="6">
                  <c:v>118</c:v>
                </c:pt>
                <c:pt idx="7">
                  <c:v>95</c:v>
                </c:pt>
                <c:pt idx="8">
                  <c:v>87</c:v>
                </c:pt>
                <c:pt idx="9">
                  <c:v>83</c:v>
                </c:pt>
                <c:pt idx="10">
                  <c:v>75</c:v>
                </c:pt>
                <c:pt idx="11">
                  <c:v>46</c:v>
                </c:pt>
                <c:pt idx="12">
                  <c:v>44</c:v>
                </c:pt>
                <c:pt idx="13">
                  <c:v>36</c:v>
                </c:pt>
                <c:pt idx="14">
                  <c:v>34</c:v>
                </c:pt>
                <c:pt idx="15">
                  <c:v>33</c:v>
                </c:pt>
                <c:pt idx="16">
                  <c:v>15</c:v>
                </c:pt>
                <c:pt idx="1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3260672"/>
        <c:axId val="33262208"/>
        <c:axId val="0"/>
      </c:bar3DChart>
      <c:catAx>
        <c:axId val="3326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62208"/>
        <c:crosses val="autoZero"/>
        <c:auto val="1"/>
        <c:lblAlgn val="ctr"/>
        <c:lblOffset val="100"/>
        <c:noMultiLvlLbl val="0"/>
      </c:catAx>
      <c:valAx>
        <c:axId val="33262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60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</a:t>
            </a:r>
            <a:r>
              <a:rPr lang="el-GR" sz="1000" baseline="0"/>
              <a:t>δύο </a:t>
            </a:r>
            <a:r>
              <a:rPr lang="el-GR" sz="800" baseline="0"/>
              <a:t>σχολικές μονάδες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6.4741812022000106E-2"/>
          <c:w val="0.84034046028876375"/>
          <c:h val="0.8693998406449193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Α2!$B$29</c:f>
              <c:strCache>
                <c:ptCount val="1"/>
                <c:pt idx="0">
                  <c:v>2 Σχολ. Μον.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Α2!$A$30:$A$47</c:f>
              <c:strCache>
                <c:ptCount val="18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ΠΕ04.01</c:v>
                </c:pt>
                <c:pt idx="5">
                  <c:v>ΠΕ05</c:v>
                </c:pt>
                <c:pt idx="6">
                  <c:v>ΠΕ86</c:v>
                </c:pt>
                <c:pt idx="7">
                  <c:v>ΠΕ01</c:v>
                </c:pt>
                <c:pt idx="8">
                  <c:v>ΠΕ07</c:v>
                </c:pt>
                <c:pt idx="9">
                  <c:v>ΠΕ04.02</c:v>
                </c:pt>
                <c:pt idx="10">
                  <c:v>ΠΕ04.04</c:v>
                </c:pt>
                <c:pt idx="11">
                  <c:v>ΠΕ08</c:v>
                </c:pt>
                <c:pt idx="12">
                  <c:v>ΠΕ79.01</c:v>
                </c:pt>
                <c:pt idx="13">
                  <c:v>Λοιποί Κλάδοι</c:v>
                </c:pt>
                <c:pt idx="14">
                  <c:v>ΠΕ80</c:v>
                </c:pt>
                <c:pt idx="15">
                  <c:v>ΠΕ78</c:v>
                </c:pt>
                <c:pt idx="16">
                  <c:v>ΤΕ16</c:v>
                </c:pt>
                <c:pt idx="17">
                  <c:v>ΠΕ91.01</c:v>
                </c:pt>
              </c:strCache>
            </c:strRef>
          </c:cat>
          <c:val>
            <c:numRef>
              <c:f>Α2!$B$30:$B$47</c:f>
              <c:numCache>
                <c:formatCode>General</c:formatCode>
                <c:ptCount val="18"/>
                <c:pt idx="0">
                  <c:v>345</c:v>
                </c:pt>
                <c:pt idx="1">
                  <c:v>185</c:v>
                </c:pt>
                <c:pt idx="2">
                  <c:v>137</c:v>
                </c:pt>
                <c:pt idx="3">
                  <c:v>186</c:v>
                </c:pt>
                <c:pt idx="4">
                  <c:v>155</c:v>
                </c:pt>
                <c:pt idx="5">
                  <c:v>102</c:v>
                </c:pt>
                <c:pt idx="6">
                  <c:v>83</c:v>
                </c:pt>
                <c:pt idx="7">
                  <c:v>90</c:v>
                </c:pt>
                <c:pt idx="8">
                  <c:v>58</c:v>
                </c:pt>
                <c:pt idx="9">
                  <c:v>81</c:v>
                </c:pt>
                <c:pt idx="10">
                  <c:v>74</c:v>
                </c:pt>
                <c:pt idx="11">
                  <c:v>32</c:v>
                </c:pt>
                <c:pt idx="12">
                  <c:v>35</c:v>
                </c:pt>
                <c:pt idx="13">
                  <c:v>29</c:v>
                </c:pt>
                <c:pt idx="14">
                  <c:v>33</c:v>
                </c:pt>
                <c:pt idx="15">
                  <c:v>30</c:v>
                </c:pt>
                <c:pt idx="16">
                  <c:v>12</c:v>
                </c:pt>
                <c:pt idx="1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3274880"/>
        <c:axId val="33280768"/>
        <c:axId val="0"/>
      </c:bar3DChart>
      <c:catAx>
        <c:axId val="3327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80768"/>
        <c:crosses val="autoZero"/>
        <c:auto val="1"/>
        <c:lblAlgn val="ctr"/>
        <c:lblOffset val="100"/>
        <c:noMultiLvlLbl val="0"/>
      </c:catAx>
      <c:valAx>
        <c:axId val="332807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7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</a:t>
            </a:r>
            <a:r>
              <a:rPr lang="el-GR" sz="900" baseline="0"/>
              <a:t>περισσότερες </a:t>
            </a:r>
            <a:r>
              <a:rPr lang="el-GR" sz="800" baseline="0"/>
              <a:t>από </a:t>
            </a:r>
            <a:r>
              <a:rPr lang="el-GR" sz="1000" baseline="0"/>
              <a:t>Τρεις </a:t>
            </a:r>
            <a:r>
              <a:rPr lang="el-GR" sz="800" baseline="0"/>
              <a:t>σχολικές μονάδες</a:t>
            </a:r>
            <a:endParaRPr lang="el-GR" sz="8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6.4741812022000106E-2"/>
          <c:w val="0.84034046028876375"/>
          <c:h val="0.86939984064491937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Α2!$B$67</c:f>
              <c:strCache>
                <c:ptCount val="1"/>
                <c:pt idx="0">
                  <c:v>περισσότερες από τρεις σχολ μοναδες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Α2!$A$68:$A$79</c:f>
              <c:strCache>
                <c:ptCount val="12"/>
                <c:pt idx="0">
                  <c:v>ΠΕ11</c:v>
                </c:pt>
                <c:pt idx="1">
                  <c:v>ΠΕ06</c:v>
                </c:pt>
                <c:pt idx="2">
                  <c:v>Λοιποί Κλάδοι</c:v>
                </c:pt>
                <c:pt idx="3">
                  <c:v>ΠΕ05</c:v>
                </c:pt>
                <c:pt idx="4">
                  <c:v>ΠΕ86</c:v>
                </c:pt>
                <c:pt idx="5">
                  <c:v>ΠΕ07</c:v>
                </c:pt>
                <c:pt idx="6">
                  <c:v>ΠΕ08</c:v>
                </c:pt>
                <c:pt idx="7">
                  <c:v>ΠΕ02</c:v>
                </c:pt>
                <c:pt idx="8">
                  <c:v>ΠΕ79.01</c:v>
                </c:pt>
                <c:pt idx="9">
                  <c:v>ΠΕ01</c:v>
                </c:pt>
                <c:pt idx="10">
                  <c:v>ΠΕ91.01</c:v>
                </c:pt>
                <c:pt idx="11">
                  <c:v>ΠΕ04.01</c:v>
                </c:pt>
              </c:strCache>
            </c:strRef>
          </c:cat>
          <c:val>
            <c:numRef>
              <c:f>Α2!$B$68:$B$79</c:f>
              <c:numCache>
                <c:formatCode>General</c:formatCode>
                <c:ptCount val="12"/>
                <c:pt idx="0">
                  <c:v>56</c:v>
                </c:pt>
                <c:pt idx="1">
                  <c:v>49</c:v>
                </c:pt>
                <c:pt idx="2">
                  <c:v>48</c:v>
                </c:pt>
                <c:pt idx="3">
                  <c:v>41</c:v>
                </c:pt>
                <c:pt idx="4">
                  <c:v>35</c:v>
                </c:pt>
                <c:pt idx="5">
                  <c:v>29</c:v>
                </c:pt>
                <c:pt idx="6">
                  <c:v>14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831872"/>
        <c:axId val="44833408"/>
        <c:axId val="0"/>
      </c:bar3DChart>
      <c:catAx>
        <c:axId val="4483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33408"/>
        <c:crosses val="autoZero"/>
        <c:auto val="1"/>
        <c:lblAlgn val="ctr"/>
        <c:lblOffset val="100"/>
        <c:noMultiLvlLbl val="0"/>
      </c:catAx>
      <c:valAx>
        <c:axId val="448334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3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'Α2.1'!$G$5:$G$7</c:f>
              <c:strCache>
                <c:ptCount val="3"/>
                <c:pt idx="0">
                  <c:v>Β/θμια</c:v>
                </c:pt>
                <c:pt idx="1">
                  <c:v>Α/θμια</c:v>
                </c:pt>
                <c:pt idx="2">
                  <c:v>Δ/Υ</c:v>
                </c:pt>
              </c:strCache>
            </c:strRef>
          </c:cat>
          <c:val>
            <c:numRef>
              <c:f>'Α2.1'!$I$5:$I$7</c:f>
              <c:numCache>
                <c:formatCode>0.00%</c:formatCode>
                <c:ptCount val="3"/>
                <c:pt idx="0">
                  <c:v>0.73253388946819609</c:v>
                </c:pt>
                <c:pt idx="1">
                  <c:v>0.26485922836287801</c:v>
                </c:pt>
                <c:pt idx="2">
                  <c:v>2.6068821689259644E-3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850560"/>
        <c:axId val="44852352"/>
        <c:axId val="0"/>
      </c:bar3DChart>
      <c:catAx>
        <c:axId val="448505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52352"/>
        <c:crosses val="autoZero"/>
        <c:auto val="1"/>
        <c:lblAlgn val="ctr"/>
        <c:lblOffset val="100"/>
        <c:noMultiLvlLbl val="0"/>
      </c:catAx>
      <c:valAx>
        <c:axId val="44852352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50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'Α2.1'!$G$11:$G$13</c:f>
              <c:strCache>
                <c:ptCount val="3"/>
                <c:pt idx="0">
                  <c:v>Β/θμια</c:v>
                </c:pt>
                <c:pt idx="1">
                  <c:v>Α/θμια</c:v>
                </c:pt>
                <c:pt idx="2">
                  <c:v>Δ/Υ</c:v>
                </c:pt>
              </c:strCache>
            </c:strRef>
          </c:cat>
          <c:val>
            <c:numRef>
              <c:f>'Α2.1'!$I$11:$I$13</c:f>
              <c:numCache>
                <c:formatCode>0.00%</c:formatCode>
                <c:ptCount val="3"/>
                <c:pt idx="0">
                  <c:v>0.39581657280772325</c:v>
                </c:pt>
                <c:pt idx="1">
                  <c:v>0.60156878519710377</c:v>
                </c:pt>
                <c:pt idx="2">
                  <c:v>2.6146419951729688E-3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860928"/>
        <c:axId val="44862464"/>
        <c:axId val="0"/>
      </c:bar3DChart>
      <c:catAx>
        <c:axId val="448609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62464"/>
        <c:crosses val="autoZero"/>
        <c:auto val="1"/>
        <c:lblAlgn val="ctr"/>
        <c:lblOffset val="100"/>
        <c:noMultiLvlLbl val="0"/>
      </c:catAx>
      <c:valAx>
        <c:axId val="4486246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6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-3.2258064516129031E-2"/>
                  <c:y val="-0.1329422855605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'Α2.1'!$G$26:$G$27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'Α2.1'!$I$26:$I$27</c:f>
              <c:numCache>
                <c:formatCode>0.00%</c:formatCode>
                <c:ptCount val="2"/>
                <c:pt idx="0">
                  <c:v>0.79451065366558327</c:v>
                </c:pt>
                <c:pt idx="1">
                  <c:v>0.20548934633441676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879232"/>
        <c:axId val="44881024"/>
        <c:axId val="0"/>
      </c:bar3DChart>
      <c:catAx>
        <c:axId val="448792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81024"/>
        <c:crosses val="autoZero"/>
        <c:auto val="1"/>
        <c:lblAlgn val="ctr"/>
        <c:lblOffset val="100"/>
        <c:noMultiLvlLbl val="0"/>
      </c:catAx>
      <c:valAx>
        <c:axId val="4488102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87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-5.3763440860215152E-2"/>
                  <c:y val="-0.11730201667104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'Α2.1'!$G$31:$G$32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'Α2.1'!$I$31:$I$32</c:f>
              <c:numCache>
                <c:formatCode>0.00%</c:formatCode>
                <c:ptCount val="2"/>
                <c:pt idx="0">
                  <c:v>0.50089213300892133</c:v>
                </c:pt>
                <c:pt idx="1">
                  <c:v>0.49910786699107867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922368"/>
        <c:axId val="44923904"/>
        <c:axId val="0"/>
      </c:bar3DChart>
      <c:catAx>
        <c:axId val="449223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923904"/>
        <c:crosses val="autoZero"/>
        <c:auto val="1"/>
        <c:lblAlgn val="ctr"/>
        <c:lblOffset val="100"/>
        <c:noMultiLvlLbl val="0"/>
      </c:catAx>
      <c:valAx>
        <c:axId val="4492390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4922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 baseline="0"/>
              <a:t>Συμβάσεις Εργασίας Ιδιωτικών Εκπαιδευτικών ανά Βαθμίδα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36351706036747"/>
          <c:y val="0.13780110819480898"/>
          <c:w val="0.79058092738407704"/>
          <c:h val="0.6810203412073491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Α3!$F$2</c:f>
              <c:strCache>
                <c:ptCount val="1"/>
                <c:pt idx="0">
                  <c:v>Α/θμια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Α3!$E$4:$E$5</c:f>
              <c:strCache>
                <c:ptCount val="2"/>
                <c:pt idx="0">
                  <c:v>ΑΟΡΙΣΤΟΥ</c:v>
                </c:pt>
                <c:pt idx="1">
                  <c:v>ΟΡΙΣΜΕΝΟΥ</c:v>
                </c:pt>
              </c:strCache>
            </c:strRef>
          </c:cat>
          <c:val>
            <c:numRef>
              <c:f>(Α3!$G$4,Α3!$G$5)</c:f>
              <c:numCache>
                <c:formatCode>0.00%</c:formatCode>
                <c:ptCount val="2"/>
                <c:pt idx="0">
                  <c:v>0.76247848537005158</c:v>
                </c:pt>
                <c:pt idx="1">
                  <c:v>0.23752151462994836</c:v>
                </c:pt>
              </c:numCache>
            </c:numRef>
          </c:val>
        </c:ser>
        <c:ser>
          <c:idx val="1"/>
          <c:order val="1"/>
          <c:tx>
            <c:strRef>
              <c:f>Α3!$H$2</c:f>
              <c:strCache>
                <c:ptCount val="1"/>
                <c:pt idx="0">
                  <c:v>Β/θμια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779965004374454E-3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</c:spPr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Α3!$E$4:$E$5</c:f>
              <c:strCache>
                <c:ptCount val="2"/>
                <c:pt idx="0">
                  <c:v>ΑΟΡΙΣΤΟΥ</c:v>
                </c:pt>
                <c:pt idx="1">
                  <c:v>ΟΡΙΣΜΕΝΟΥ</c:v>
                </c:pt>
              </c:strCache>
            </c:strRef>
          </c:cat>
          <c:val>
            <c:numRef>
              <c:f>(Α3!$I$4,Α3!$I$5)</c:f>
              <c:numCache>
                <c:formatCode>0.00%</c:formatCode>
                <c:ptCount val="2"/>
                <c:pt idx="0">
                  <c:v>0.84195064629847238</c:v>
                </c:pt>
                <c:pt idx="1">
                  <c:v>0.15804935370152762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228032"/>
        <c:axId val="45226240"/>
        <c:axId val="0"/>
      </c:bar3DChart>
      <c:valAx>
        <c:axId val="45226240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5228032"/>
        <c:crosses val="autoZero"/>
        <c:crossBetween val="between"/>
      </c:valAx>
      <c:catAx>
        <c:axId val="452280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l-GR"/>
          </a:p>
        </c:txPr>
        <c:crossAx val="4522624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'Α5.1-3'!$G$31:$G$34</c:f>
              <c:strCache>
                <c:ptCount val="4"/>
                <c:pt idx="0">
                  <c:v>22 - 40</c:v>
                </c:pt>
                <c:pt idx="1">
                  <c:v>41 - 55</c:v>
                </c:pt>
                <c:pt idx="2">
                  <c:v>56 - 66+</c:v>
                </c:pt>
                <c:pt idx="3">
                  <c:v>Δ/Υ</c:v>
                </c:pt>
              </c:strCache>
            </c:strRef>
          </c:cat>
          <c:val>
            <c:numRef>
              <c:f>'Α5.1-3'!$H$31:$H$34</c:f>
              <c:numCache>
                <c:formatCode>0.00%</c:formatCode>
                <c:ptCount val="4"/>
                <c:pt idx="0">
                  <c:v>0.41523947750362844</c:v>
                </c:pt>
                <c:pt idx="1">
                  <c:v>0.44194484760522496</c:v>
                </c:pt>
                <c:pt idx="2">
                  <c:v>9.3323657474600877E-2</c:v>
                </c:pt>
                <c:pt idx="3">
                  <c:v>4.9492017416545721E-2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276160"/>
        <c:axId val="45277952"/>
        <c:axId val="0"/>
      </c:bar3DChart>
      <c:catAx>
        <c:axId val="45276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5277952"/>
        <c:crosses val="autoZero"/>
        <c:auto val="1"/>
        <c:lblAlgn val="ctr"/>
        <c:lblOffset val="100"/>
        <c:noMultiLvlLbl val="0"/>
      </c:catAx>
      <c:valAx>
        <c:axId val="452779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527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Ηλικιακές Ομάδες Ιδιωτικών Εκπαιδευτικών, κατά φύλο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085958005249339E-2"/>
          <c:y val="0.10076407115777195"/>
          <c:w val="0.89235848643919513"/>
          <c:h val="0.7001199329250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'Α5.1-3'!$H$3:$J$3</c:f>
              <c:strCache>
                <c:ptCount val="1"/>
                <c:pt idx="0">
                  <c:v>ΑΝΔΡΕΣ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'Α5.1-3'!$G$5:$G$13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'Α5.1-3'!$I$5:$I$13</c:f>
              <c:numCache>
                <c:formatCode>0.00%</c:formatCode>
                <c:ptCount val="9"/>
                <c:pt idx="0">
                  <c:v>6.3607924921793541E-2</c:v>
                </c:pt>
                <c:pt idx="1">
                  <c:v>0.18978102189781021</c:v>
                </c:pt>
                <c:pt idx="2">
                  <c:v>0.15276329509906153</c:v>
                </c:pt>
                <c:pt idx="3">
                  <c:v>0.18717413972888425</c:v>
                </c:pt>
                <c:pt idx="4">
                  <c:v>0.18873826903023982</c:v>
                </c:pt>
                <c:pt idx="5">
                  <c:v>9.6976016684045888E-2</c:v>
                </c:pt>
                <c:pt idx="6">
                  <c:v>5.213764337851929E-2</c:v>
                </c:pt>
                <c:pt idx="7">
                  <c:v>1.251303441084463E-2</c:v>
                </c:pt>
                <c:pt idx="8">
                  <c:v>5.6308654848800835E-2</c:v>
                </c:pt>
              </c:numCache>
            </c:numRef>
          </c:val>
        </c:ser>
        <c:ser>
          <c:idx val="1"/>
          <c:order val="1"/>
          <c:tx>
            <c:strRef>
              <c:f>'Α5.1-3'!$K$3:$M$3</c:f>
              <c:strCache>
                <c:ptCount val="1"/>
                <c:pt idx="0">
                  <c:v>ΓΥΝΑΙΚΕΣ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val>
            <c:numRef>
              <c:f>'Α5.1-3'!$L$5:$L$13</c:f>
              <c:numCache>
                <c:formatCode>0.00%</c:formatCode>
                <c:ptCount val="9"/>
                <c:pt idx="0">
                  <c:v>0.17256637168141592</c:v>
                </c:pt>
                <c:pt idx="1">
                  <c:v>0.30510860820595331</c:v>
                </c:pt>
                <c:pt idx="2">
                  <c:v>0.12590506838294449</c:v>
                </c:pt>
                <c:pt idx="3">
                  <c:v>0.14440868865647627</c:v>
                </c:pt>
                <c:pt idx="4">
                  <c:v>0.13817377312952533</c:v>
                </c:pt>
                <c:pt idx="5">
                  <c:v>4.9275945293644409E-2</c:v>
                </c:pt>
                <c:pt idx="6">
                  <c:v>1.407884151246983E-2</c:v>
                </c:pt>
                <c:pt idx="7">
                  <c:v>3.6202735317779565E-3</c:v>
                </c:pt>
                <c:pt idx="8">
                  <c:v>4.6862429605792441E-2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258880"/>
        <c:axId val="71260416"/>
      </c:barChart>
      <c:catAx>
        <c:axId val="71258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260416"/>
        <c:crosses val="autoZero"/>
        <c:auto val="1"/>
        <c:lblAlgn val="ctr"/>
        <c:lblOffset val="100"/>
        <c:noMultiLvlLbl val="0"/>
      </c:catAx>
      <c:valAx>
        <c:axId val="71260416"/>
        <c:scaling>
          <c:orientation val="minMax"/>
        </c:scaling>
        <c:delete val="0"/>
        <c:axPos val="l"/>
        <c:minorGridlines/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l-GR"/>
          </a:p>
        </c:txPr>
        <c:crossAx val="712588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l-GR" sz="800"/>
              <a:t>Ιδιωτικοί</a:t>
            </a:r>
            <a:r>
              <a:rPr lang="el-GR" sz="800" baseline="0"/>
              <a:t> Εκπαιδευτικοί ανά φύλο</a:t>
            </a:r>
            <a:endParaRPr lang="el-GR" sz="8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Lbls>
            <c:txPr>
              <a:bodyPr/>
              <a:lstStyle/>
              <a:p>
                <a:pPr>
                  <a:defRPr sz="1000" b="1"/>
                </a:pPr>
                <a:endParaRPr lang="el-G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('Α1.1'!$A$5,'Α1.1'!$A$10)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('Α1.1'!$C$5,'Α1.1'!$C$10)</c:f>
              <c:numCache>
                <c:formatCode>0.00%</c:formatCode>
                <c:ptCount val="2"/>
                <c:pt idx="0">
                  <c:v>0.27837445573294628</c:v>
                </c:pt>
                <c:pt idx="1">
                  <c:v>0.72162554426705372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κατά φύλο</a:t>
            </a:r>
          </a:p>
        </c:rich>
      </c:tx>
      <c:layout/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'Α5.1-3'!$R$19:$T$19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('Α5.1-3'!$P$22,'Α5.1-3'!$P$25,'Α5.1-3'!$P$28)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('Α5.1-3'!$T$22,'Α5.1-3'!$T$25,'Α5.1-3'!$T$28)</c:f>
              <c:numCache>
                <c:formatCode>0.00%</c:formatCode>
                <c:ptCount val="3"/>
                <c:pt idx="0">
                  <c:v>0.452191235059761</c:v>
                </c:pt>
                <c:pt idx="1">
                  <c:v>0.43625498007968128</c:v>
                </c:pt>
                <c:pt idx="2">
                  <c:v>7.5697211155378488E-2</c:v>
                </c:pt>
              </c:numCache>
            </c:numRef>
          </c:val>
        </c:ser>
        <c:ser>
          <c:idx val="1"/>
          <c:order val="1"/>
          <c:tx>
            <c:strRef>
              <c:f>'Α5.1-3'!$U$19:$W$19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val>
            <c:numRef>
              <c:f>('Α5.1-3'!$W$22,'Α5.1-3'!$W$25,'Α5.1-3'!$W$28)</c:f>
              <c:numCache>
                <c:formatCode>0.00%</c:formatCode>
                <c:ptCount val="3"/>
                <c:pt idx="0">
                  <c:v>0.60221179624664878</c:v>
                </c:pt>
                <c:pt idx="1">
                  <c:v>0.31936997319034854</c:v>
                </c:pt>
                <c:pt idx="2">
                  <c:v>3.8203753351206432E-2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437696"/>
        <c:axId val="71443584"/>
        <c:axId val="0"/>
      </c:bar3DChart>
      <c:catAx>
        <c:axId val="714376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43584"/>
        <c:crosses val="autoZero"/>
        <c:auto val="1"/>
        <c:lblAlgn val="ctr"/>
        <c:lblOffset val="100"/>
        <c:noMultiLvlLbl val="0"/>
      </c:catAx>
      <c:valAx>
        <c:axId val="71443584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376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ανεξαρτήτως φύλου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('Α5.1-3'!$P$22,'Α5.1-3'!$P$25,'Α5.1-3'!$P$28)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('Α5.1-3'!$Z$22,'Α5.1-3'!$Z$25,'Α5.1-3'!$Z$28)</c:f>
              <c:numCache>
                <c:formatCode>0.00%</c:formatCode>
                <c:ptCount val="3"/>
                <c:pt idx="0">
                  <c:v>0.58060814687320705</c:v>
                </c:pt>
                <c:pt idx="1">
                  <c:v>0.33620195065978198</c:v>
                </c:pt>
                <c:pt idx="2">
                  <c:v>4.3602983362019503E-2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452544"/>
        <c:axId val="71454080"/>
        <c:axId val="0"/>
      </c:bar3DChart>
      <c:catAx>
        <c:axId val="714525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54080"/>
        <c:crosses val="autoZero"/>
        <c:auto val="1"/>
        <c:lblAlgn val="ctr"/>
        <c:lblOffset val="100"/>
        <c:noMultiLvlLbl val="0"/>
      </c:catAx>
      <c:valAx>
        <c:axId val="71454080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52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ανεξαρτήτως φύλου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7563824129826908"/>
          <c:h val="0.665517060367454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('Α5.1-3'!$P$6,'Α5.1-3'!$P$9,'Α5.1-3'!$P$12)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('Α5.1-3'!$Z$6,'Α5.1-3'!$Z$9,'Α5.1-3'!$Z$12)</c:f>
              <c:numCache>
                <c:formatCode>0.00%</c:formatCode>
                <c:ptCount val="3"/>
                <c:pt idx="0">
                  <c:v>0.24588719153936545</c:v>
                </c:pt>
                <c:pt idx="1">
                  <c:v>0.55023501762632199</c:v>
                </c:pt>
                <c:pt idx="2">
                  <c:v>0.14424206815511165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484160"/>
        <c:axId val="71485696"/>
        <c:axId val="0"/>
      </c:bar3DChart>
      <c:catAx>
        <c:axId val="714841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85696"/>
        <c:crosses val="autoZero"/>
        <c:auto val="1"/>
        <c:lblAlgn val="ctr"/>
        <c:lblOffset val="100"/>
        <c:noMultiLvlLbl val="0"/>
      </c:catAx>
      <c:valAx>
        <c:axId val="7148569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8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κατά φύλο</a:t>
            </a:r>
          </a:p>
        </c:rich>
      </c:tx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'Α5.1-3'!$R$3:$T$3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('Α5.1-3'!$P$22,'Α5.1-3'!$P$25,'Α5.1-3'!$P$28)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('Α5.1-3'!$T$6,'Α5.1-3'!$T$9,'Α5.1-3'!$T$12)</c:f>
              <c:numCache>
                <c:formatCode>0.00%</c:formatCode>
                <c:ptCount val="3"/>
                <c:pt idx="0">
                  <c:v>0.18290960451977401</c:v>
                </c:pt>
                <c:pt idx="1">
                  <c:v>0.56144067796610164</c:v>
                </c:pt>
                <c:pt idx="2">
                  <c:v>0.19209039548022599</c:v>
                </c:pt>
              </c:numCache>
            </c:numRef>
          </c:val>
        </c:ser>
        <c:ser>
          <c:idx val="1"/>
          <c:order val="1"/>
          <c:tx>
            <c:strRef>
              <c:f>'Α5.1-3'!$U$3:$W$3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val>
            <c:numRef>
              <c:f>('Α5.1-3'!$W$6,'Α5.1-3'!$W$9,'Α5.1-3'!$W$12)</c:f>
              <c:numCache>
                <c:formatCode>0.00%</c:formatCode>
                <c:ptCount val="3"/>
                <c:pt idx="0">
                  <c:v>0.29074446680080485</c:v>
                </c:pt>
                <c:pt idx="1">
                  <c:v>0.54225352112676051</c:v>
                </c:pt>
                <c:pt idx="2">
                  <c:v>0.11016096579476861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494656"/>
        <c:axId val="71717632"/>
        <c:axId val="0"/>
      </c:bar3DChart>
      <c:catAx>
        <c:axId val="7149465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717632"/>
        <c:crosses val="autoZero"/>
        <c:auto val="1"/>
        <c:lblAlgn val="ctr"/>
        <c:lblOffset val="100"/>
        <c:noMultiLvlLbl val="0"/>
      </c:catAx>
      <c:valAx>
        <c:axId val="71717632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14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Διδακτικό</a:t>
            </a:r>
            <a:r>
              <a:rPr lang="el-GR" sz="1000" baseline="0"/>
              <a:t> Ωράριο: κατά φύλο και ανεξαρτήτως Βαθμίδας</a:t>
            </a:r>
            <a:endParaRPr lang="el-GR" sz="10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30999947997508"/>
          <c:y val="0.20010450343256594"/>
          <c:w val="0.81390961795716654"/>
          <c:h val="0.6672896428096158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'Α6.1-2'!$D$3:$F$3</c:f>
              <c:strCache>
                <c:ptCount val="1"/>
                <c:pt idx="0">
                  <c:v>ΑΝΔΡΕΣ</c:v>
                </c:pt>
              </c:strCache>
            </c:strRef>
          </c:tx>
          <c:invertIfNegative val="0"/>
          <c:cat>
            <c:strRef>
              <c:f>'Α6.1-2'!$C$5:$C$8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'Α6.1-2'!$E$5:$E$8</c:f>
              <c:numCache>
                <c:formatCode>0.00%</c:formatCode>
                <c:ptCount val="4"/>
                <c:pt idx="0">
                  <c:v>5.7872784150156412E-2</c:v>
                </c:pt>
                <c:pt idx="1">
                  <c:v>0.19134515119916579</c:v>
                </c:pt>
                <c:pt idx="2">
                  <c:v>0.72888425443169969</c:v>
                </c:pt>
                <c:pt idx="3">
                  <c:v>2.1897810218978103E-2</c:v>
                </c:pt>
              </c:numCache>
            </c:numRef>
          </c:val>
        </c:ser>
        <c:ser>
          <c:idx val="1"/>
          <c:order val="1"/>
          <c:tx>
            <c:strRef>
              <c:f>'Α6.1-2'!$G$3:$I$3</c:f>
              <c:strCache>
                <c:ptCount val="1"/>
                <c:pt idx="0">
                  <c:v>ΓΥΝΑΙΚΕΣ</c:v>
                </c:pt>
              </c:strCache>
            </c:strRef>
          </c:tx>
          <c:invertIfNegative val="0"/>
          <c:cat>
            <c:strRef>
              <c:f>'Α6.1-2'!$C$5:$C$8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'Α6.1-2'!$H$5:$H$8</c:f>
              <c:numCache>
                <c:formatCode>0.00%</c:formatCode>
                <c:ptCount val="4"/>
                <c:pt idx="0">
                  <c:v>6.7578439259855183E-2</c:v>
                </c:pt>
                <c:pt idx="1">
                  <c:v>0.14239742558326629</c:v>
                </c:pt>
                <c:pt idx="2">
                  <c:v>0.65868865647626706</c:v>
                </c:pt>
                <c:pt idx="3">
                  <c:v>0.13133547868061143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1993600"/>
        <c:axId val="71999488"/>
        <c:axId val="0"/>
      </c:bar3DChart>
      <c:catAx>
        <c:axId val="71993600"/>
        <c:scaling>
          <c:orientation val="minMax"/>
        </c:scaling>
        <c:delete val="0"/>
        <c:axPos val="l"/>
        <c:majorTickMark val="out"/>
        <c:minorTickMark val="none"/>
        <c:tickLblPos val="nextTo"/>
        <c:crossAx val="71999488"/>
        <c:crosses val="autoZero"/>
        <c:auto val="1"/>
        <c:lblAlgn val="ctr"/>
        <c:lblOffset val="100"/>
        <c:noMultiLvlLbl val="0"/>
      </c:catAx>
      <c:valAx>
        <c:axId val="71999488"/>
        <c:scaling>
          <c:orientation val="minMax"/>
          <c:max val="0.70000000000000007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2"/>
            </a:solidFill>
          </a:ln>
        </c:spPr>
        <c:txPr>
          <a:bodyPr/>
          <a:lstStyle/>
          <a:p>
            <a:pPr>
              <a:defRPr sz="800"/>
            </a:pPr>
            <a:endParaRPr lang="el-GR"/>
          </a:p>
        </c:txPr>
        <c:crossAx val="71993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4245639655266"/>
          <c:y val="0.58400344039390362"/>
          <c:w val="0.35994755238395038"/>
          <c:h val="0.137726326254236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32174103237094"/>
          <c:y val="5.0925925925925923E-2"/>
          <c:w val="0.73622134733158351"/>
          <c:h val="0.851612715077281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'Α6.1-2'!$D$3:$F$3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44444444444444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('Α6.1-2'!$B$6,'Α6.1-2'!$B$8)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('Α6.1-2'!$F$6,'Α6.1-2'!$F$8)</c:f>
              <c:numCache>
                <c:formatCode>0.00%</c:formatCode>
                <c:ptCount val="2"/>
                <c:pt idx="0">
                  <c:v>0.24921793534932218</c:v>
                </c:pt>
                <c:pt idx="1">
                  <c:v>0.75078206465067776</c:v>
                </c:pt>
              </c:numCache>
            </c:numRef>
          </c:val>
        </c:ser>
        <c:ser>
          <c:idx val="1"/>
          <c:order val="1"/>
          <c:tx>
            <c:strRef>
              <c:f>'Α6.1-2'!$G$3:$I$3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444444444444344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('Α6.1-2'!$B$6,'Α6.1-2'!$B$8)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('Α6.1-2'!$I$6,'Α6.1-2'!$I$8)</c:f>
              <c:numCache>
                <c:formatCode>0.00%</c:formatCode>
                <c:ptCount val="2"/>
                <c:pt idx="0">
                  <c:v>0.20997586484312147</c:v>
                </c:pt>
                <c:pt idx="1">
                  <c:v>0.79002413515687853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014080"/>
        <c:axId val="72015872"/>
        <c:axId val="0"/>
      </c:bar3DChart>
      <c:catAx>
        <c:axId val="720140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l-GR"/>
          </a:p>
        </c:txPr>
        <c:crossAx val="72015872"/>
        <c:crosses val="autoZero"/>
        <c:auto val="1"/>
        <c:lblAlgn val="ctr"/>
        <c:lblOffset val="100"/>
        <c:noMultiLvlLbl val="0"/>
      </c:catAx>
      <c:valAx>
        <c:axId val="72015872"/>
        <c:scaling>
          <c:orientation val="minMax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72014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877909011373565"/>
          <c:y val="0.57369021580635748"/>
          <c:w val="0.16319856031130209"/>
          <c:h val="0.216409394297194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Διδακτικό</a:t>
            </a:r>
            <a:r>
              <a:rPr lang="el-GR" sz="1000" baseline="0"/>
              <a:t> ωράριο  στην Α/θμια: Σώρευση είδους συμβάσεων στο ωράριο</a:t>
            </a:r>
            <a:endParaRPr lang="el-GR" sz="1000"/>
          </a:p>
        </c:rich>
      </c:tx>
      <c:layout/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'Α6.1-2'!$P$14:$S$14</c:f>
              <c:strCache>
                <c:ptCount val="1"/>
                <c:pt idx="0">
                  <c:v>ΑΟΡΙΣΤΟΥ ΧΡΟΝΟΥ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'Α6.1-2'!$O$17:$O$20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'Α6.1-2'!$R$17:$R$20</c:f>
              <c:numCache>
                <c:formatCode>0.00%</c:formatCode>
                <c:ptCount val="4"/>
                <c:pt idx="0">
                  <c:v>4.3265613243039881E-2</c:v>
                </c:pt>
                <c:pt idx="1">
                  <c:v>0.10045146726862303</c:v>
                </c:pt>
                <c:pt idx="2">
                  <c:v>0.69112114371708055</c:v>
                </c:pt>
                <c:pt idx="3">
                  <c:v>0.1651617757712566</c:v>
                </c:pt>
              </c:numCache>
            </c:numRef>
          </c:val>
        </c:ser>
        <c:ser>
          <c:idx val="1"/>
          <c:order val="1"/>
          <c:tx>
            <c:strRef>
              <c:f>'Α6.1-2'!$T$14:$W$14</c:f>
              <c:strCache>
                <c:ptCount val="1"/>
                <c:pt idx="0">
                  <c:v>ΟΡΙΣΜΕΝΟΥ ΧΡΟΝΟΥ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'Α6.1-2'!$O$17:$O$20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'Α6.1-2'!$V$17:$V$20</c:f>
              <c:numCache>
                <c:formatCode>0.00%</c:formatCode>
                <c:ptCount val="4"/>
                <c:pt idx="0">
                  <c:v>6.1594202898550728E-2</c:v>
                </c:pt>
                <c:pt idx="1">
                  <c:v>0.11352657004830918</c:v>
                </c:pt>
                <c:pt idx="2">
                  <c:v>0.58454106280193241</c:v>
                </c:pt>
                <c:pt idx="3">
                  <c:v>0.24033816425120774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74744576"/>
        <c:axId val="74746496"/>
        <c:axId val="0"/>
      </c:bar3DChart>
      <c:catAx>
        <c:axId val="74744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l-GR" sz="800"/>
                  <a:t>Διδακτικό ωράριο (Σύμβαση)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74746496"/>
        <c:crosses val="autoZero"/>
        <c:auto val="1"/>
        <c:lblAlgn val="ctr"/>
        <c:lblOffset val="100"/>
        <c:noMultiLvlLbl val="0"/>
      </c:catAx>
      <c:valAx>
        <c:axId val="7474649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74744576"/>
        <c:crosses val="autoZero"/>
        <c:crossBetween val="between"/>
        <c:majorUnit val="0.25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Διδακτικό</a:t>
            </a:r>
            <a:r>
              <a:rPr lang="el-GR" sz="1000" baseline="0"/>
              <a:t> ωράριο  στην Β/θμια: Σώρευση είδους συμβάσεων στο ωράριο</a:t>
            </a:r>
            <a:endParaRPr lang="el-GR" sz="1000"/>
          </a:p>
        </c:rich>
      </c:tx>
      <c:layout/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'Α6.1-2'!$P$14:$S$14</c:f>
              <c:strCache>
                <c:ptCount val="1"/>
                <c:pt idx="0">
                  <c:v>ΑΟΡΙΣΤΟΥ ΧΡΟΝΟΥ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'Α6.1-2'!$O$17:$O$20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'Α6.1-2'!$R$22:$R$25</c:f>
              <c:numCache>
                <c:formatCode>0.00%</c:formatCode>
                <c:ptCount val="4"/>
                <c:pt idx="0">
                  <c:v>5.6873691556175852E-2</c:v>
                </c:pt>
                <c:pt idx="1">
                  <c:v>0.17899511514305652</c:v>
                </c:pt>
                <c:pt idx="2">
                  <c:v>0.74563852058618285</c:v>
                </c:pt>
                <c:pt idx="3">
                  <c:v>1.8492672714584789E-2</c:v>
                </c:pt>
              </c:numCache>
            </c:numRef>
          </c:val>
        </c:ser>
        <c:ser>
          <c:idx val="1"/>
          <c:order val="1"/>
          <c:tx>
            <c:strRef>
              <c:f>'Α6.1-2'!$T$14:$W$14</c:f>
              <c:strCache>
                <c:ptCount val="1"/>
                <c:pt idx="0">
                  <c:v>ΟΡΙΣΜΕΝΟΥ ΧΡΟΝΟΥ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'Α6.1-2'!$O$17:$O$20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'Α6.1-2'!$V$22:$V$25</c:f>
              <c:numCache>
                <c:formatCode>0.00%</c:formatCode>
                <c:ptCount val="4"/>
                <c:pt idx="0">
                  <c:v>0.21933085501858737</c:v>
                </c:pt>
                <c:pt idx="1">
                  <c:v>0.37360594795539032</c:v>
                </c:pt>
                <c:pt idx="2">
                  <c:v>0.3996282527881041</c:v>
                </c:pt>
                <c:pt idx="3">
                  <c:v>7.4349442379182153E-3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75014144"/>
        <c:axId val="75016064"/>
        <c:axId val="0"/>
      </c:bar3DChart>
      <c:catAx>
        <c:axId val="75014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l-GR" sz="800"/>
                  <a:t>Διδακτικό ωράριο (Σύμβαση)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75016064"/>
        <c:crosses val="autoZero"/>
        <c:auto val="1"/>
        <c:lblAlgn val="ctr"/>
        <c:lblOffset val="100"/>
        <c:noMultiLvlLbl val="0"/>
      </c:catAx>
      <c:valAx>
        <c:axId val="7501606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75014144"/>
        <c:crosses val="autoZero"/>
        <c:crossBetween val="between"/>
        <c:majorUnit val="0.25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Εν ενεργεία Ιδιωτικοί Εκπαιδευτικοί κατά Εκπαιδευτικό κλάδο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459838145231846"/>
          <c:y val="0.10782990667833188"/>
          <c:w val="0.69812729658792649"/>
          <c:h val="0.8039734616506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strRef>
              <c:f>Α9!$A$54:$A$71</c:f>
              <c:strCache>
                <c:ptCount val="18"/>
                <c:pt idx="0">
                  <c:v>ΔΑΣΚΑΛΟΙ</c:v>
                </c:pt>
                <c:pt idx="1">
                  <c:v>ΦΙΛΟΛΟΓΟΙ</c:v>
                </c:pt>
                <c:pt idx="2">
                  <c:v>ΝΗΠΙΑΓΩΓΟΙ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  <c:pt idx="13">
                  <c:v>ΒΙΟΛΟΓΟΙ</c:v>
                </c:pt>
                <c:pt idx="14">
                  <c:v>ΚΑΛΛΙΤΕΧΝΙΚΩΝ</c:v>
                </c:pt>
                <c:pt idx="15">
                  <c:v>ΟΙΚΟΝΟΜΙΑΣ</c:v>
                </c:pt>
                <c:pt idx="16">
                  <c:v>ΚΟΙΝΩΝΙΚΩΝ ΕΠΙΣΤΗΜΩΝ</c:v>
                </c:pt>
                <c:pt idx="17">
                  <c:v>Λοιποί Κλάδοι</c:v>
                </c:pt>
              </c:strCache>
            </c:strRef>
          </c:cat>
          <c:val>
            <c:numRef>
              <c:f>Α9!$B$54:$B$71</c:f>
              <c:numCache>
                <c:formatCode>#,##0</c:formatCode>
                <c:ptCount val="18"/>
                <c:pt idx="0">
                  <c:v>1425</c:v>
                </c:pt>
                <c:pt idx="1">
                  <c:v>953</c:v>
                </c:pt>
                <c:pt idx="2">
                  <c:v>913</c:v>
                </c:pt>
                <c:pt idx="3">
                  <c:v>635</c:v>
                </c:pt>
                <c:pt idx="4">
                  <c:v>448</c:v>
                </c:pt>
                <c:pt idx="5">
                  <c:v>438</c:v>
                </c:pt>
                <c:pt idx="6">
                  <c:v>327</c:v>
                </c:pt>
                <c:pt idx="7">
                  <c:v>296</c:v>
                </c:pt>
                <c:pt idx="8">
                  <c:v>214</c:v>
                </c:pt>
                <c:pt idx="9">
                  <c:v>211</c:v>
                </c:pt>
                <c:pt idx="10">
                  <c:v>158</c:v>
                </c:pt>
                <c:pt idx="11">
                  <c:v>149</c:v>
                </c:pt>
                <c:pt idx="12">
                  <c:v>136</c:v>
                </c:pt>
                <c:pt idx="13">
                  <c:v>126</c:v>
                </c:pt>
                <c:pt idx="14">
                  <c:v>120</c:v>
                </c:pt>
                <c:pt idx="15">
                  <c:v>93</c:v>
                </c:pt>
                <c:pt idx="16">
                  <c:v>61</c:v>
                </c:pt>
                <c:pt idx="17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92288"/>
        <c:axId val="75763712"/>
      </c:barChart>
      <c:catAx>
        <c:axId val="7569228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l-GR"/>
          </a:p>
        </c:txPr>
        <c:crossAx val="75763712"/>
        <c:crosses val="autoZero"/>
        <c:auto val="1"/>
        <c:lblAlgn val="ctr"/>
        <c:lblOffset val="100"/>
        <c:noMultiLvlLbl val="0"/>
      </c:catAx>
      <c:valAx>
        <c:axId val="7576371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569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Α10!$AE$3</c:f>
              <c:strCache>
                <c:ptCount val="1"/>
                <c:pt idx="0">
                  <c:v>22-40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Α10!$AD$4:$AD$16</c:f>
              <c:strCache>
                <c:ptCount val="13"/>
                <c:pt idx="0">
                  <c:v>ΔΑΣΚΑΛΟΙ</c:v>
                </c:pt>
                <c:pt idx="1">
                  <c:v>ΦΙΛΟΛΟΓΟΙ</c:v>
                </c:pt>
                <c:pt idx="2">
                  <c:v>ΝΗΠΙΑΓΩΓΟΙ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</c:strCache>
            </c:strRef>
          </c:cat>
          <c:val>
            <c:numRef>
              <c:f>Α10!$AE$4:$AE$16</c:f>
              <c:numCache>
                <c:formatCode>0.00%</c:formatCode>
                <c:ptCount val="13"/>
                <c:pt idx="0">
                  <c:v>0.65824561403508763</c:v>
                </c:pt>
                <c:pt idx="1">
                  <c:v>0.24868835257082897</c:v>
                </c:pt>
                <c:pt idx="2">
                  <c:v>0.65826944140197152</c:v>
                </c:pt>
                <c:pt idx="3">
                  <c:v>0.39370078740157483</c:v>
                </c:pt>
                <c:pt idx="4">
                  <c:v>0.25892857142857145</c:v>
                </c:pt>
                <c:pt idx="5">
                  <c:v>0.20776255707762556</c:v>
                </c:pt>
                <c:pt idx="6">
                  <c:v>0.23241590214067279</c:v>
                </c:pt>
                <c:pt idx="7">
                  <c:v>0.15202702702702703</c:v>
                </c:pt>
                <c:pt idx="8">
                  <c:v>0.58878504672897192</c:v>
                </c:pt>
                <c:pt idx="9">
                  <c:v>0.40758293838862558</c:v>
                </c:pt>
                <c:pt idx="10">
                  <c:v>0.23417721518987342</c:v>
                </c:pt>
                <c:pt idx="11">
                  <c:v>0.19463087248322147</c:v>
                </c:pt>
                <c:pt idx="12">
                  <c:v>0.15441176470588236</c:v>
                </c:pt>
              </c:numCache>
            </c:numRef>
          </c:val>
        </c:ser>
        <c:ser>
          <c:idx val="1"/>
          <c:order val="1"/>
          <c:tx>
            <c:strRef>
              <c:f>Α10!$AF$3</c:f>
              <c:strCache>
                <c:ptCount val="1"/>
                <c:pt idx="0">
                  <c:v>41 - 55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Α10!$AD$4:$AD$16</c:f>
              <c:strCache>
                <c:ptCount val="13"/>
                <c:pt idx="0">
                  <c:v>ΔΑΣΚΑΛΟΙ</c:v>
                </c:pt>
                <c:pt idx="1">
                  <c:v>ΦΙΛΟΛΟΓΟΙ</c:v>
                </c:pt>
                <c:pt idx="2">
                  <c:v>ΝΗΠΙΑΓΩΓΟΙ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</c:strCache>
            </c:strRef>
          </c:cat>
          <c:val>
            <c:numRef>
              <c:f>Α10!$AF$4:$AF$16</c:f>
              <c:numCache>
                <c:formatCode>0.00%</c:formatCode>
                <c:ptCount val="13"/>
                <c:pt idx="0">
                  <c:v>0.24842105263157893</c:v>
                </c:pt>
                <c:pt idx="1">
                  <c:v>0.61909758656873037</c:v>
                </c:pt>
                <c:pt idx="2">
                  <c:v>0.28587075575027382</c:v>
                </c:pt>
                <c:pt idx="3">
                  <c:v>0.46141732283464565</c:v>
                </c:pt>
                <c:pt idx="4">
                  <c:v>0.640625</c:v>
                </c:pt>
                <c:pt idx="5">
                  <c:v>0.4634703196347032</c:v>
                </c:pt>
                <c:pt idx="6">
                  <c:v>0.57798165137614677</c:v>
                </c:pt>
                <c:pt idx="7">
                  <c:v>0.55067567567567566</c:v>
                </c:pt>
                <c:pt idx="8">
                  <c:v>0.31775700934579437</c:v>
                </c:pt>
                <c:pt idx="9">
                  <c:v>0.45971563981042651</c:v>
                </c:pt>
                <c:pt idx="10">
                  <c:v>0.58860759493670889</c:v>
                </c:pt>
                <c:pt idx="11">
                  <c:v>0.61073825503355705</c:v>
                </c:pt>
                <c:pt idx="12">
                  <c:v>0.54411764705882348</c:v>
                </c:pt>
              </c:numCache>
            </c:numRef>
          </c:val>
        </c:ser>
        <c:ser>
          <c:idx val="2"/>
          <c:order val="2"/>
          <c:tx>
            <c:strRef>
              <c:f>Α10!$AG$3</c:f>
              <c:strCache>
                <c:ptCount val="1"/>
                <c:pt idx="0">
                  <c:v>56 - 66+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Α10!$AD$4:$AD$16</c:f>
              <c:strCache>
                <c:ptCount val="13"/>
                <c:pt idx="0">
                  <c:v>ΔΑΣΚΑΛΟΙ</c:v>
                </c:pt>
                <c:pt idx="1">
                  <c:v>ΦΙΛΟΛΟΓΟΙ</c:v>
                </c:pt>
                <c:pt idx="2">
                  <c:v>ΝΗΠΙΑΓΩΓΟΙ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</c:strCache>
            </c:strRef>
          </c:cat>
          <c:val>
            <c:numRef>
              <c:f>Α10!$AG$4:$AG$16</c:f>
              <c:numCache>
                <c:formatCode>0.00%</c:formatCode>
                <c:ptCount val="13"/>
                <c:pt idx="0">
                  <c:v>5.0526315789473683E-2</c:v>
                </c:pt>
                <c:pt idx="1">
                  <c:v>7.1353620146904509E-2</c:v>
                </c:pt>
                <c:pt idx="2">
                  <c:v>3.0668127053669218E-2</c:v>
                </c:pt>
                <c:pt idx="3">
                  <c:v>0.10393700787401575</c:v>
                </c:pt>
                <c:pt idx="4">
                  <c:v>6.4732142857142863E-2</c:v>
                </c:pt>
                <c:pt idx="5">
                  <c:v>0.26484018264840181</c:v>
                </c:pt>
                <c:pt idx="6">
                  <c:v>0.12844036697247707</c:v>
                </c:pt>
                <c:pt idx="7">
                  <c:v>0.23310810810810811</c:v>
                </c:pt>
                <c:pt idx="8">
                  <c:v>3.7383177570093455E-2</c:v>
                </c:pt>
                <c:pt idx="9">
                  <c:v>8.0568720379146933E-2</c:v>
                </c:pt>
                <c:pt idx="10">
                  <c:v>9.49367088607595E-2</c:v>
                </c:pt>
                <c:pt idx="11">
                  <c:v>0.13422818791946309</c:v>
                </c:pt>
                <c:pt idx="12">
                  <c:v>0.23529411764705885</c:v>
                </c:pt>
              </c:numCache>
            </c:numRef>
          </c:val>
        </c:ser>
        <c:ser>
          <c:idx val="3"/>
          <c:order val="3"/>
          <c:tx>
            <c:strRef>
              <c:f>Α10!$AH$3</c:f>
              <c:strCache>
                <c:ptCount val="1"/>
                <c:pt idx="0">
                  <c:v>δ/υ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Α10!$AD$4:$AD$16</c:f>
              <c:strCache>
                <c:ptCount val="13"/>
                <c:pt idx="0">
                  <c:v>ΔΑΣΚΑΛΟΙ</c:v>
                </c:pt>
                <c:pt idx="1">
                  <c:v>ΦΙΛΟΛΟΓΟΙ</c:v>
                </c:pt>
                <c:pt idx="2">
                  <c:v>ΝΗΠΙΑΓΩΓΟΙ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</c:strCache>
            </c:strRef>
          </c:cat>
          <c:val>
            <c:numRef>
              <c:f>Α10!$AH$4:$AH$16</c:f>
              <c:numCache>
                <c:formatCode>0.00%</c:formatCode>
                <c:ptCount val="13"/>
                <c:pt idx="0">
                  <c:v>4.2807017543859648E-2</c:v>
                </c:pt>
                <c:pt idx="1">
                  <c:v>6.0860440713536204E-2</c:v>
                </c:pt>
                <c:pt idx="2">
                  <c:v>2.5191675794085433E-2</c:v>
                </c:pt>
                <c:pt idx="3">
                  <c:v>4.0944881889763779E-2</c:v>
                </c:pt>
                <c:pt idx="4">
                  <c:v>3.5714285714285712E-2</c:v>
                </c:pt>
                <c:pt idx="5">
                  <c:v>6.3926940639269403E-2</c:v>
                </c:pt>
                <c:pt idx="6">
                  <c:v>6.1162079510703363E-2</c:v>
                </c:pt>
                <c:pt idx="7">
                  <c:v>6.4189189189189186E-2</c:v>
                </c:pt>
                <c:pt idx="8">
                  <c:v>5.6074766355140186E-2</c:v>
                </c:pt>
                <c:pt idx="9">
                  <c:v>5.2132701421800945E-2</c:v>
                </c:pt>
                <c:pt idx="10">
                  <c:v>8.2278481012658222E-2</c:v>
                </c:pt>
                <c:pt idx="11">
                  <c:v>6.0402684563758392E-2</c:v>
                </c:pt>
                <c:pt idx="12">
                  <c:v>6.6176470588235295E-2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08064"/>
        <c:axId val="79609856"/>
      </c:barChart>
      <c:catAx>
        <c:axId val="79608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9609856"/>
        <c:crosses val="autoZero"/>
        <c:auto val="1"/>
        <c:lblAlgn val="ctr"/>
        <c:lblOffset val="100"/>
        <c:noMultiLvlLbl val="0"/>
      </c:catAx>
      <c:valAx>
        <c:axId val="79609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9608064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</c:dPt>
          <c:dPt>
            <c:idx val="2"/>
            <c:bubble3D val="0"/>
            <c:explosion val="3"/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'Α1.1'!$A$6:$A$9</c:f>
              <c:strCache>
                <c:ptCount val="4"/>
                <c:pt idx="0">
                  <c:v>Αορίστου Χρόνου</c:v>
                </c:pt>
                <c:pt idx="1">
                  <c:v>Ορισμένου Χρόνου</c:v>
                </c:pt>
                <c:pt idx="2">
                  <c:v>Αορίστου Χρόνου (Οργανική)</c:v>
                </c:pt>
                <c:pt idx="3">
                  <c:v>Αναπληρωτής</c:v>
                </c:pt>
              </c:strCache>
            </c:strRef>
          </c:cat>
          <c:val>
            <c:numRef>
              <c:f>'Α1.1'!$D$6:$D$9</c:f>
              <c:numCache>
                <c:formatCode>0.00%</c:formatCode>
                <c:ptCount val="4"/>
                <c:pt idx="0">
                  <c:v>0.78623566214807095</c:v>
                </c:pt>
                <c:pt idx="1">
                  <c:v>0.13086548488008343</c:v>
                </c:pt>
                <c:pt idx="2">
                  <c:v>6.2565172054223156E-2</c:v>
                </c:pt>
                <c:pt idx="3">
                  <c:v>2.0333680917622523E-2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6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062992125985"/>
          <c:y val="4.1666666666666664E-2"/>
          <c:w val="0.81367957130358715"/>
          <c:h val="0.791427529892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Α11!$M$4</c:f>
              <c:strCache>
                <c:ptCount val="1"/>
                <c:pt idx="0">
                  <c:v>ΑΟΡΙΣΤΟΥ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Α11!$L$6:$L$13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Α11!$M$6:$M$13</c:f>
              <c:numCache>
                <c:formatCode>0.00%</c:formatCode>
                <c:ptCount val="8"/>
                <c:pt idx="0">
                  <c:v>0.42040816326530611</c:v>
                </c:pt>
                <c:pt idx="1">
                  <c:v>0.74269005847953218</c:v>
                </c:pt>
                <c:pt idx="2">
                  <c:v>0.85636561479869422</c:v>
                </c:pt>
                <c:pt idx="3">
                  <c:v>0.94614670380687094</c:v>
                </c:pt>
                <c:pt idx="4">
                  <c:v>0.97044804575786459</c:v>
                </c:pt>
                <c:pt idx="5">
                  <c:v>0.97911832946635735</c:v>
                </c:pt>
                <c:pt idx="6">
                  <c:v>0.98235294117647054</c:v>
                </c:pt>
                <c:pt idx="7">
                  <c:v>0.97619047619047616</c:v>
                </c:pt>
              </c:numCache>
            </c:numRef>
          </c:val>
        </c:ser>
        <c:ser>
          <c:idx val="1"/>
          <c:order val="1"/>
          <c:tx>
            <c:strRef>
              <c:f>Α11!$N$4</c:f>
              <c:strCache>
                <c:ptCount val="1"/>
                <c:pt idx="0">
                  <c:v>ΟΡΙΣΜΕΝΟΥ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Α11!$L$6:$L$13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Α11!$N$6:$N$13</c:f>
              <c:numCache>
                <c:formatCode>0.00%</c:formatCode>
                <c:ptCount val="8"/>
                <c:pt idx="0">
                  <c:v>0.57959183673469383</c:v>
                </c:pt>
                <c:pt idx="1">
                  <c:v>0.25730994152046782</c:v>
                </c:pt>
                <c:pt idx="2">
                  <c:v>0.14363438520130578</c:v>
                </c:pt>
                <c:pt idx="3">
                  <c:v>5.3853296193129063E-2</c:v>
                </c:pt>
                <c:pt idx="4">
                  <c:v>2.9551954242135366E-2</c:v>
                </c:pt>
                <c:pt idx="5">
                  <c:v>2.0881670533642691E-2</c:v>
                </c:pt>
                <c:pt idx="6">
                  <c:v>1.7647058823529412E-2</c:v>
                </c:pt>
                <c:pt idx="7">
                  <c:v>2.3809523809523808E-2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31104"/>
        <c:axId val="79632640"/>
      </c:barChart>
      <c:catAx>
        <c:axId val="7963110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9632640"/>
        <c:crosses val="autoZero"/>
        <c:auto val="1"/>
        <c:lblAlgn val="ctr"/>
        <c:lblOffset val="100"/>
        <c:noMultiLvlLbl val="0"/>
      </c:catAx>
      <c:valAx>
        <c:axId val="796326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7963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95181539807524"/>
          <c:y val="0.9116531787693205"/>
          <c:w val="0.37089312685019232"/>
          <c:h val="7.3555506265942108E-2"/>
        </c:manualLayout>
      </c:layout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</a:t>
            </a:r>
            <a:r>
              <a:rPr lang="el-GR" sz="800" baseline="0"/>
              <a:t> </a:t>
            </a:r>
            <a:r>
              <a:rPr lang="el-GR" sz="800"/>
              <a:t>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</c:dPt>
          <c:dPt>
            <c:idx val="2"/>
            <c:bubble3D val="0"/>
            <c:explosion val="3"/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'Α1.1'!$A$11:$A$14</c:f>
              <c:strCache>
                <c:ptCount val="4"/>
                <c:pt idx="0">
                  <c:v>Αορίστου Χρόνου</c:v>
                </c:pt>
                <c:pt idx="1">
                  <c:v>Ορισμένου Χρόνου</c:v>
                </c:pt>
                <c:pt idx="2">
                  <c:v>Αορίστου Χρόνου (οργανική)</c:v>
                </c:pt>
                <c:pt idx="3">
                  <c:v>Αναπληρωτής</c:v>
                </c:pt>
              </c:strCache>
            </c:strRef>
          </c:cat>
          <c:val>
            <c:numRef>
              <c:f>'Α1.1'!$D$11:$D$14</c:f>
              <c:numCache>
                <c:formatCode>0.00%</c:formatCode>
                <c:ptCount val="4"/>
                <c:pt idx="0">
                  <c:v>0.69026548672566368</c:v>
                </c:pt>
                <c:pt idx="1">
                  <c:v>0.17900241351568785</c:v>
                </c:pt>
                <c:pt idx="2">
                  <c:v>9.3322606596942886E-2</c:v>
                </c:pt>
                <c:pt idx="3">
                  <c:v>3.7409493161705554E-2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6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Α2!$F$4:$F$6</c:f>
              <c:strCache>
                <c:ptCount val="3"/>
                <c:pt idx="0">
                  <c:v>Α/θμια</c:v>
                </c:pt>
                <c:pt idx="1">
                  <c:v>Β/θμια</c:v>
                </c:pt>
                <c:pt idx="2">
                  <c:v>Δ/Υ</c:v>
                </c:pt>
              </c:strCache>
            </c:strRef>
          </c:cat>
          <c:val>
            <c:numRef>
              <c:f>Α2!$G$4:$G$6</c:f>
              <c:numCache>
                <c:formatCode>#,##0</c:formatCode>
                <c:ptCount val="3"/>
                <c:pt idx="0">
                  <c:v>3499</c:v>
                </c:pt>
                <c:pt idx="1">
                  <c:v>3373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6132736"/>
        <c:axId val="176383104"/>
        <c:axId val="0"/>
      </c:bar3DChart>
      <c:catAx>
        <c:axId val="1661327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76383104"/>
        <c:crosses val="autoZero"/>
        <c:auto val="1"/>
        <c:lblAlgn val="ctr"/>
        <c:lblOffset val="100"/>
        <c:noMultiLvlLbl val="0"/>
      </c:catAx>
      <c:valAx>
        <c:axId val="17638310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6613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 Εκπαίδευσης (ποσοστά)</a:t>
            </a:r>
          </a:p>
        </c:rich>
      </c:tx>
      <c:layout/>
      <c:overlay val="0"/>
    </c:title>
    <c:autoTitleDeleted val="0"/>
    <c:view3D>
      <c:rotX val="7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Α2!$F$4:$F$6</c:f>
              <c:strCache>
                <c:ptCount val="3"/>
                <c:pt idx="0">
                  <c:v>Α/θμια</c:v>
                </c:pt>
                <c:pt idx="1">
                  <c:v>Β/θμια</c:v>
                </c:pt>
                <c:pt idx="2">
                  <c:v>Δ/Υ</c:v>
                </c:pt>
              </c:strCache>
            </c:strRef>
          </c:cat>
          <c:val>
            <c:numRef>
              <c:f>Α2!$H$4:$H$6</c:f>
              <c:numCache>
                <c:formatCode>0.00%</c:formatCode>
                <c:ptCount val="3"/>
                <c:pt idx="0">
                  <c:v>0.50783744557329458</c:v>
                </c:pt>
                <c:pt idx="1">
                  <c:v>0.48955007256894051</c:v>
                </c:pt>
                <c:pt idx="2">
                  <c:v>2.6124818577648768E-3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</a:t>
            </a:r>
            <a:r>
              <a:rPr lang="el-GR" sz="800" baseline="0"/>
              <a:t> Τοποθέτηση </a:t>
            </a:r>
            <a:r>
              <a:rPr lang="el-GR" sz="800"/>
              <a:t>ανά Βαθμίδα Εκπαίδευσης (ποσοστά)</a:t>
            </a:r>
          </a:p>
        </c:rich>
      </c:tx>
      <c:layout/>
      <c:overlay val="0"/>
    </c:title>
    <c:autoTitleDeleted val="0"/>
    <c:view3D>
      <c:rotX val="70"/>
      <c:rotY val="1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Α2!$F$18:$F$19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Α2!$H$18:$H$19</c:f>
              <c:numCache>
                <c:formatCode>0.00%</c:formatCode>
                <c:ptCount val="2"/>
                <c:pt idx="0">
                  <c:v>0.40810387284531008</c:v>
                </c:pt>
                <c:pt idx="1">
                  <c:v>0.59189612715468998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 Τοποθέτηση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Α2!$F$18:$F$19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Α2!$G$18:$G$19</c:f>
              <c:numCache>
                <c:formatCode>#,##0</c:formatCode>
                <c:ptCount val="2"/>
                <c:pt idx="0">
                  <c:v>3646</c:v>
                </c:pt>
                <c:pt idx="1">
                  <c:v>5288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1980160"/>
        <c:axId val="33235328"/>
        <c:axId val="0"/>
      </c:bar3DChart>
      <c:catAx>
        <c:axId val="319801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35328"/>
        <c:crosses val="autoZero"/>
        <c:auto val="1"/>
        <c:lblAlgn val="ctr"/>
        <c:lblOffset val="100"/>
        <c:noMultiLvlLbl val="0"/>
      </c:catAx>
      <c:valAx>
        <c:axId val="33235328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198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Εκπ/κοί</a:t>
            </a:r>
            <a:r>
              <a:rPr lang="el-GR" sz="800" baseline="0"/>
              <a:t> κατά κλάδο που εργάζονται σε περισσότερες σχολικές μονάδες</a:t>
            </a:r>
            <a:endParaRPr lang="el-GR" sz="800"/>
          </a:p>
        </c:rich>
      </c:tx>
      <c:layout/>
      <c:overlay val="0"/>
    </c:title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3018372703412"/>
          <c:y val="0.13780110819480898"/>
          <c:w val="0.84540048118985123"/>
          <c:h val="0.74872156605424323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Α2!$B$29</c:f>
              <c:strCache>
                <c:ptCount val="1"/>
                <c:pt idx="0">
                  <c:v>2 Σχολ. Μον.</c:v>
                </c:pt>
              </c:strCache>
            </c:strRef>
          </c:tx>
          <c:invertIfNegative val="0"/>
          <c:cat>
            <c:strRef>
              <c:f>Α2!$A$30:$A$46</c:f>
              <c:strCache>
                <c:ptCount val="17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ΠΕ04.01</c:v>
                </c:pt>
                <c:pt idx="5">
                  <c:v>ΠΕ05</c:v>
                </c:pt>
                <c:pt idx="6">
                  <c:v>ΠΕ86</c:v>
                </c:pt>
                <c:pt idx="7">
                  <c:v>ΠΕ01</c:v>
                </c:pt>
                <c:pt idx="8">
                  <c:v>ΠΕ07</c:v>
                </c:pt>
                <c:pt idx="9">
                  <c:v>ΠΕ04.02</c:v>
                </c:pt>
                <c:pt idx="10">
                  <c:v>ΠΕ04.04</c:v>
                </c:pt>
                <c:pt idx="11">
                  <c:v>ΠΕ08</c:v>
                </c:pt>
                <c:pt idx="12">
                  <c:v>ΠΕ79.01</c:v>
                </c:pt>
                <c:pt idx="13">
                  <c:v>Λοιποί Κλάδοι</c:v>
                </c:pt>
                <c:pt idx="14">
                  <c:v>ΠΕ80</c:v>
                </c:pt>
                <c:pt idx="15">
                  <c:v>ΠΕ78</c:v>
                </c:pt>
                <c:pt idx="16">
                  <c:v>ΤΕ16</c:v>
                </c:pt>
              </c:strCache>
            </c:strRef>
          </c:cat>
          <c:val>
            <c:numRef>
              <c:f>Α2!$B$30:$B$46</c:f>
              <c:numCache>
                <c:formatCode>General</c:formatCode>
                <c:ptCount val="17"/>
                <c:pt idx="0">
                  <c:v>345</c:v>
                </c:pt>
                <c:pt idx="1">
                  <c:v>185</c:v>
                </c:pt>
                <c:pt idx="2">
                  <c:v>137</c:v>
                </c:pt>
                <c:pt idx="3">
                  <c:v>186</c:v>
                </c:pt>
                <c:pt idx="4">
                  <c:v>155</c:v>
                </c:pt>
                <c:pt idx="5">
                  <c:v>102</c:v>
                </c:pt>
                <c:pt idx="6">
                  <c:v>83</c:v>
                </c:pt>
                <c:pt idx="7">
                  <c:v>90</c:v>
                </c:pt>
                <c:pt idx="8">
                  <c:v>58</c:v>
                </c:pt>
                <c:pt idx="9">
                  <c:v>81</c:v>
                </c:pt>
                <c:pt idx="10">
                  <c:v>74</c:v>
                </c:pt>
                <c:pt idx="11">
                  <c:v>32</c:v>
                </c:pt>
                <c:pt idx="12">
                  <c:v>35</c:v>
                </c:pt>
                <c:pt idx="13">
                  <c:v>29</c:v>
                </c:pt>
                <c:pt idx="14">
                  <c:v>33</c:v>
                </c:pt>
                <c:pt idx="15">
                  <c:v>30</c:v>
                </c:pt>
                <c:pt idx="16">
                  <c:v>12</c:v>
                </c:pt>
              </c:numCache>
            </c:numRef>
          </c:val>
        </c:ser>
        <c:ser>
          <c:idx val="1"/>
          <c:order val="1"/>
          <c:tx>
            <c:strRef>
              <c:f>Α2!$C$29</c:f>
              <c:strCache>
                <c:ptCount val="1"/>
                <c:pt idx="0">
                  <c:v>3 Σχολ. Μον.</c:v>
                </c:pt>
              </c:strCache>
            </c:strRef>
          </c:tx>
          <c:invertIfNegative val="0"/>
          <c:cat>
            <c:strRef>
              <c:f>Α2!$A$30:$A$46</c:f>
              <c:strCache>
                <c:ptCount val="17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ΠΕ04.01</c:v>
                </c:pt>
                <c:pt idx="5">
                  <c:v>ΠΕ05</c:v>
                </c:pt>
                <c:pt idx="6">
                  <c:v>ΠΕ86</c:v>
                </c:pt>
                <c:pt idx="7">
                  <c:v>ΠΕ01</c:v>
                </c:pt>
                <c:pt idx="8">
                  <c:v>ΠΕ07</c:v>
                </c:pt>
                <c:pt idx="9">
                  <c:v>ΠΕ04.02</c:v>
                </c:pt>
                <c:pt idx="10">
                  <c:v>ΠΕ04.04</c:v>
                </c:pt>
                <c:pt idx="11">
                  <c:v>ΠΕ08</c:v>
                </c:pt>
                <c:pt idx="12">
                  <c:v>ΠΕ79.01</c:v>
                </c:pt>
                <c:pt idx="13">
                  <c:v>Λοιποί Κλάδοι</c:v>
                </c:pt>
                <c:pt idx="14">
                  <c:v>ΠΕ80</c:v>
                </c:pt>
                <c:pt idx="15">
                  <c:v>ΠΕ78</c:v>
                </c:pt>
                <c:pt idx="16">
                  <c:v>ΤΕ16</c:v>
                </c:pt>
              </c:strCache>
            </c:strRef>
          </c:cat>
          <c:val>
            <c:numRef>
              <c:f>Α2!$C$30:$C$46</c:f>
              <c:numCache>
                <c:formatCode>General</c:formatCode>
                <c:ptCount val="17"/>
                <c:pt idx="0">
                  <c:v>10</c:v>
                </c:pt>
                <c:pt idx="1">
                  <c:v>46</c:v>
                </c:pt>
                <c:pt idx="2">
                  <c:v>49</c:v>
                </c:pt>
                <c:pt idx="3">
                  <c:v>1</c:v>
                </c:pt>
                <c:pt idx="4">
                  <c:v>4</c:v>
                </c:pt>
                <c:pt idx="5">
                  <c:v>37</c:v>
                </c:pt>
                <c:pt idx="6">
                  <c:v>31</c:v>
                </c:pt>
                <c:pt idx="7">
                  <c:v>5</c:v>
                </c:pt>
                <c:pt idx="8">
                  <c:v>25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</c:ser>
        <c:ser>
          <c:idx val="2"/>
          <c:order val="2"/>
          <c:tx>
            <c:strRef>
              <c:f>Α2!$D$29</c:f>
              <c:strCache>
                <c:ptCount val="1"/>
                <c:pt idx="0">
                  <c:v>4 Σχολ. Μον.</c:v>
                </c:pt>
              </c:strCache>
            </c:strRef>
          </c:tx>
          <c:invertIfNegative val="0"/>
          <c:cat>
            <c:strRef>
              <c:f>Α2!$A$30:$A$46</c:f>
              <c:strCache>
                <c:ptCount val="17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ΠΕ04.01</c:v>
                </c:pt>
                <c:pt idx="5">
                  <c:v>ΠΕ05</c:v>
                </c:pt>
                <c:pt idx="6">
                  <c:v>ΠΕ86</c:v>
                </c:pt>
                <c:pt idx="7">
                  <c:v>ΠΕ01</c:v>
                </c:pt>
                <c:pt idx="8">
                  <c:v>ΠΕ07</c:v>
                </c:pt>
                <c:pt idx="9">
                  <c:v>ΠΕ04.02</c:v>
                </c:pt>
                <c:pt idx="10">
                  <c:v>ΠΕ04.04</c:v>
                </c:pt>
                <c:pt idx="11">
                  <c:v>ΠΕ08</c:v>
                </c:pt>
                <c:pt idx="12">
                  <c:v>ΠΕ79.01</c:v>
                </c:pt>
                <c:pt idx="13">
                  <c:v>Λοιποί Κλάδοι</c:v>
                </c:pt>
                <c:pt idx="14">
                  <c:v>ΠΕ80</c:v>
                </c:pt>
                <c:pt idx="15">
                  <c:v>ΠΕ78</c:v>
                </c:pt>
                <c:pt idx="16">
                  <c:v>ΤΕ16</c:v>
                </c:pt>
              </c:strCache>
            </c:strRef>
          </c:cat>
          <c:val>
            <c:numRef>
              <c:f>Α2!$D$30:$D$46</c:f>
              <c:numCache>
                <c:formatCode>General</c:formatCode>
                <c:ptCount val="1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3"/>
          <c:tx>
            <c:strRef>
              <c:f>Α2!$E$29</c:f>
              <c:strCache>
                <c:ptCount val="1"/>
                <c:pt idx="0">
                  <c:v>5 Σχολ. Μον.</c:v>
                </c:pt>
              </c:strCache>
            </c:strRef>
          </c:tx>
          <c:invertIfNegative val="0"/>
          <c:cat>
            <c:strRef>
              <c:f>Α2!$A$30:$A$46</c:f>
              <c:strCache>
                <c:ptCount val="17"/>
                <c:pt idx="0">
                  <c:v>ΠΕ02</c:v>
                </c:pt>
                <c:pt idx="1">
                  <c:v>ΠΕ06</c:v>
                </c:pt>
                <c:pt idx="2">
                  <c:v>ΠΕ11</c:v>
                </c:pt>
                <c:pt idx="3">
                  <c:v>ΠΕ03</c:v>
                </c:pt>
                <c:pt idx="4">
                  <c:v>ΠΕ04.01</c:v>
                </c:pt>
                <c:pt idx="5">
                  <c:v>ΠΕ05</c:v>
                </c:pt>
                <c:pt idx="6">
                  <c:v>ΠΕ86</c:v>
                </c:pt>
                <c:pt idx="7">
                  <c:v>ΠΕ01</c:v>
                </c:pt>
                <c:pt idx="8">
                  <c:v>ΠΕ07</c:v>
                </c:pt>
                <c:pt idx="9">
                  <c:v>ΠΕ04.02</c:v>
                </c:pt>
                <c:pt idx="10">
                  <c:v>ΠΕ04.04</c:v>
                </c:pt>
                <c:pt idx="11">
                  <c:v>ΠΕ08</c:v>
                </c:pt>
                <c:pt idx="12">
                  <c:v>ΠΕ79.01</c:v>
                </c:pt>
                <c:pt idx="13">
                  <c:v>Λοιποί Κλάδοι</c:v>
                </c:pt>
                <c:pt idx="14">
                  <c:v>ΠΕ80</c:v>
                </c:pt>
                <c:pt idx="15">
                  <c:v>ΠΕ78</c:v>
                </c:pt>
                <c:pt idx="16">
                  <c:v>ΤΕ16</c:v>
                </c:pt>
              </c:strCache>
            </c:strRef>
          </c:cat>
          <c:val>
            <c:numRef>
              <c:f>Α2!$E$30:$E$46</c:f>
              <c:numCache>
                <c:formatCode>General</c:formatCode>
                <c:ptCount val="17"/>
                <c:pt idx="2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3245824"/>
        <c:axId val="33251712"/>
        <c:axId val="0"/>
      </c:bar3DChart>
      <c:catAx>
        <c:axId val="332458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51712"/>
        <c:crosses val="autoZero"/>
        <c:auto val="1"/>
        <c:lblAlgn val="ctr"/>
        <c:lblOffset val="100"/>
        <c:noMultiLvlLbl val="0"/>
      </c:catAx>
      <c:valAx>
        <c:axId val="3325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33245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19313210848645"/>
          <c:y val="8.7953849518810148E-2"/>
          <c:w val="0.82183595800524922"/>
          <c:h val="0.16204615048118984"/>
        </c:manualLayout>
      </c:layout>
      <c:overlay val="0"/>
      <c:txPr>
        <a:bodyPr/>
        <a:lstStyle/>
        <a:p>
          <a:pPr>
            <a:defRPr sz="7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71437</xdr:rowOff>
    </xdr:from>
    <xdr:to>
      <xdr:col>3</xdr:col>
      <xdr:colOff>133350</xdr:colOff>
      <xdr:row>23</xdr:row>
      <xdr:rowOff>147637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3</xdr:row>
      <xdr:rowOff>0</xdr:rowOff>
    </xdr:from>
    <xdr:to>
      <xdr:col>20</xdr:col>
      <xdr:colOff>323850</xdr:colOff>
      <xdr:row>16</xdr:row>
      <xdr:rowOff>85725</xdr:rowOff>
    </xdr:to>
    <xdr:graphicFrame macro="">
      <xdr:nvGraphicFramePr>
        <xdr:cNvPr id="3" name="Γράφημα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</xdr:row>
      <xdr:rowOff>90487</xdr:rowOff>
    </xdr:from>
    <xdr:to>
      <xdr:col>0</xdr:col>
      <xdr:colOff>2924175</xdr:colOff>
      <xdr:row>26</xdr:row>
      <xdr:rowOff>38100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3200400</xdr:colOff>
      <xdr:row>16</xdr:row>
      <xdr:rowOff>14287</xdr:rowOff>
    </xdr:from>
    <xdr:to>
      <xdr:col>4</xdr:col>
      <xdr:colOff>561975</xdr:colOff>
      <xdr:row>27</xdr:row>
      <xdr:rowOff>171450</xdr:rowOff>
    </xdr:to>
    <xdr:graphicFrame macro="">
      <xdr:nvGraphicFramePr>
        <xdr:cNvPr id="3" name="Γράφημα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16</xdr:row>
      <xdr:rowOff>28575</xdr:rowOff>
    </xdr:from>
    <xdr:to>
      <xdr:col>10</xdr:col>
      <xdr:colOff>523875</xdr:colOff>
      <xdr:row>27</xdr:row>
      <xdr:rowOff>185738</xdr:rowOff>
    </xdr:to>
    <xdr:graphicFrame macro="">
      <xdr:nvGraphicFramePr>
        <xdr:cNvPr id="5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157162</xdr:rowOff>
    </xdr:from>
    <xdr:to>
      <xdr:col>11</xdr:col>
      <xdr:colOff>838200</xdr:colOff>
      <xdr:row>8</xdr:row>
      <xdr:rowOff>66675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1104900</xdr:colOff>
      <xdr:row>0</xdr:row>
      <xdr:rowOff>157162</xdr:rowOff>
    </xdr:from>
    <xdr:to>
      <xdr:col>11</xdr:col>
      <xdr:colOff>3676650</xdr:colOff>
      <xdr:row>9</xdr:row>
      <xdr:rowOff>47625</xdr:rowOff>
    </xdr:to>
    <xdr:graphicFrame macro="">
      <xdr:nvGraphicFramePr>
        <xdr:cNvPr id="3" name="Γράφημα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1343025</xdr:colOff>
      <xdr:row>22</xdr:row>
      <xdr:rowOff>114300</xdr:rowOff>
    </xdr:from>
    <xdr:to>
      <xdr:col>11</xdr:col>
      <xdr:colOff>3914775</xdr:colOff>
      <xdr:row>30</xdr:row>
      <xdr:rowOff>109538</xdr:rowOff>
    </xdr:to>
    <xdr:graphicFrame macro="">
      <xdr:nvGraphicFramePr>
        <xdr:cNvPr id="5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22</xdr:row>
      <xdr:rowOff>152400</xdr:rowOff>
    </xdr:from>
    <xdr:to>
      <xdr:col>11</xdr:col>
      <xdr:colOff>1104900</xdr:colOff>
      <xdr:row>29</xdr:row>
      <xdr:rowOff>166688</xdr:rowOff>
    </xdr:to>
    <xdr:graphicFrame macro="">
      <xdr:nvGraphicFramePr>
        <xdr:cNvPr id="6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247649</xdr:colOff>
      <xdr:row>32</xdr:row>
      <xdr:rowOff>52386</xdr:rowOff>
    </xdr:from>
    <xdr:to>
      <xdr:col>11</xdr:col>
      <xdr:colOff>2371724</xdr:colOff>
      <xdr:row>57</xdr:row>
      <xdr:rowOff>0</xdr:rowOff>
    </xdr:to>
    <xdr:graphicFrame macro="">
      <xdr:nvGraphicFramePr>
        <xdr:cNvPr id="7" name="Γράφημα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200025</xdr:colOff>
      <xdr:row>57</xdr:row>
      <xdr:rowOff>133350</xdr:rowOff>
    </xdr:from>
    <xdr:to>
      <xdr:col>11</xdr:col>
      <xdr:colOff>2152650</xdr:colOff>
      <xdr:row>76</xdr:row>
      <xdr:rowOff>152400</xdr:rowOff>
    </xdr:to>
    <xdr:graphicFrame macro="">
      <xdr:nvGraphicFramePr>
        <xdr:cNvPr id="8" name="Γράφημα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2238375</xdr:colOff>
      <xdr:row>57</xdr:row>
      <xdr:rowOff>152400</xdr:rowOff>
    </xdr:from>
    <xdr:to>
      <xdr:col>17</xdr:col>
      <xdr:colOff>104775</xdr:colOff>
      <xdr:row>76</xdr:row>
      <xdr:rowOff>171450</xdr:rowOff>
    </xdr:to>
    <xdr:graphicFrame macro="">
      <xdr:nvGraphicFramePr>
        <xdr:cNvPr id="10" name="Γράφημα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228600</xdr:colOff>
      <xdr:row>78</xdr:row>
      <xdr:rowOff>0</xdr:rowOff>
    </xdr:from>
    <xdr:to>
      <xdr:col>11</xdr:col>
      <xdr:colOff>2181225</xdr:colOff>
      <xdr:row>97</xdr:row>
      <xdr:rowOff>19050</xdr:rowOff>
    </xdr:to>
    <xdr:graphicFrame macro="">
      <xdr:nvGraphicFramePr>
        <xdr:cNvPr id="12" name="Γράφημα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2</xdr:row>
      <xdr:rowOff>171450</xdr:rowOff>
    </xdr:from>
    <xdr:to>
      <xdr:col>13</xdr:col>
      <xdr:colOff>361950</xdr:colOff>
      <xdr:row>10</xdr:row>
      <xdr:rowOff>119063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11</xdr:row>
      <xdr:rowOff>161925</xdr:rowOff>
    </xdr:from>
    <xdr:to>
      <xdr:col>13</xdr:col>
      <xdr:colOff>361950</xdr:colOff>
      <xdr:row>20</xdr:row>
      <xdr:rowOff>71438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23</xdr:row>
      <xdr:rowOff>95250</xdr:rowOff>
    </xdr:from>
    <xdr:to>
      <xdr:col>13</xdr:col>
      <xdr:colOff>590550</xdr:colOff>
      <xdr:row>31</xdr:row>
      <xdr:rowOff>42863</xdr:rowOff>
    </xdr:to>
    <xdr:graphicFrame macro="">
      <xdr:nvGraphicFramePr>
        <xdr:cNvPr id="5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32</xdr:row>
      <xdr:rowOff>66675</xdr:rowOff>
    </xdr:from>
    <xdr:to>
      <xdr:col>14</xdr:col>
      <xdr:colOff>19050</xdr:colOff>
      <xdr:row>40</xdr:row>
      <xdr:rowOff>166688</xdr:rowOff>
    </xdr:to>
    <xdr:graphicFrame macro="">
      <xdr:nvGraphicFramePr>
        <xdr:cNvPr id="7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7</xdr:row>
      <xdr:rowOff>128587</xdr:rowOff>
    </xdr:from>
    <xdr:to>
      <xdr:col>12</xdr:col>
      <xdr:colOff>47624</xdr:colOff>
      <xdr:row>19</xdr:row>
      <xdr:rowOff>9525</xdr:rowOff>
    </xdr:to>
    <xdr:graphicFrame macro="">
      <xdr:nvGraphicFramePr>
        <xdr:cNvPr id="5" name="Γράφημα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34</xdr:row>
      <xdr:rowOff>61912</xdr:rowOff>
    </xdr:from>
    <xdr:to>
      <xdr:col>10</xdr:col>
      <xdr:colOff>514350</xdr:colOff>
      <xdr:row>43</xdr:row>
      <xdr:rowOff>57150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34</xdr:row>
      <xdr:rowOff>33337</xdr:rowOff>
    </xdr:from>
    <xdr:to>
      <xdr:col>18</xdr:col>
      <xdr:colOff>323850</xdr:colOff>
      <xdr:row>48</xdr:row>
      <xdr:rowOff>109537</xdr:rowOff>
    </xdr:to>
    <xdr:graphicFrame macro="">
      <xdr:nvGraphicFramePr>
        <xdr:cNvPr id="3" name="Γράφημα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104775</xdr:colOff>
      <xdr:row>34</xdr:row>
      <xdr:rowOff>19050</xdr:rowOff>
    </xdr:from>
    <xdr:to>
      <xdr:col>25</xdr:col>
      <xdr:colOff>28575</xdr:colOff>
      <xdr:row>45</xdr:row>
      <xdr:rowOff>19050</xdr:rowOff>
    </xdr:to>
    <xdr:graphicFrame macro="">
      <xdr:nvGraphicFramePr>
        <xdr:cNvPr id="4" name="Γράφημα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219075</xdr:colOff>
      <xdr:row>34</xdr:row>
      <xdr:rowOff>57150</xdr:rowOff>
    </xdr:from>
    <xdr:to>
      <xdr:col>30</xdr:col>
      <xdr:colOff>219075</xdr:colOff>
      <xdr:row>45</xdr:row>
      <xdr:rowOff>57150</xdr:rowOff>
    </xdr:to>
    <xdr:graphicFrame macro="">
      <xdr:nvGraphicFramePr>
        <xdr:cNvPr id="5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590550</xdr:colOff>
      <xdr:row>2</xdr:row>
      <xdr:rowOff>161925</xdr:rowOff>
    </xdr:from>
    <xdr:to>
      <xdr:col>31</xdr:col>
      <xdr:colOff>457200</xdr:colOff>
      <xdr:row>13</xdr:row>
      <xdr:rowOff>104775</xdr:rowOff>
    </xdr:to>
    <xdr:graphicFrame macro="">
      <xdr:nvGraphicFramePr>
        <xdr:cNvPr id="7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600075</xdr:colOff>
      <xdr:row>2</xdr:row>
      <xdr:rowOff>161925</xdr:rowOff>
    </xdr:from>
    <xdr:to>
      <xdr:col>36</xdr:col>
      <xdr:colOff>466725</xdr:colOff>
      <xdr:row>13</xdr:row>
      <xdr:rowOff>104775</xdr:rowOff>
    </xdr:to>
    <xdr:graphicFrame macro="">
      <xdr:nvGraphicFramePr>
        <xdr:cNvPr id="9" name="Γράφημα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481851</xdr:colOff>
      <xdr:row>0</xdr:row>
      <xdr:rowOff>51548</xdr:rowOff>
    </xdr:from>
    <xdr:to>
      <xdr:col>19</xdr:col>
      <xdr:colOff>291351</xdr:colOff>
      <xdr:row>10</xdr:row>
      <xdr:rowOff>145676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649940</xdr:colOff>
      <xdr:row>0</xdr:row>
      <xdr:rowOff>62753</xdr:rowOff>
    </xdr:from>
    <xdr:to>
      <xdr:col>27</xdr:col>
      <xdr:colOff>168088</xdr:colOff>
      <xdr:row>11</xdr:row>
      <xdr:rowOff>44823</xdr:rowOff>
    </xdr:to>
    <xdr:graphicFrame macro="">
      <xdr:nvGraphicFramePr>
        <xdr:cNvPr id="5" name="Γράφημα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44823</xdr:colOff>
      <xdr:row>26</xdr:row>
      <xdr:rowOff>174812</xdr:rowOff>
    </xdr:from>
    <xdr:to>
      <xdr:col>19</xdr:col>
      <xdr:colOff>649941</xdr:colOff>
      <xdr:row>41</xdr:row>
      <xdr:rowOff>60512</xdr:rowOff>
    </xdr:to>
    <xdr:graphicFrame macro="">
      <xdr:nvGraphicFramePr>
        <xdr:cNvPr id="4" name="Γράφημα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145677</xdr:colOff>
      <xdr:row>27</xdr:row>
      <xdr:rowOff>11206</xdr:rowOff>
    </xdr:from>
    <xdr:to>
      <xdr:col>28</xdr:col>
      <xdr:colOff>33619</xdr:colOff>
      <xdr:row>41</xdr:row>
      <xdr:rowOff>87406</xdr:rowOff>
    </xdr:to>
    <xdr:graphicFrame macro="">
      <xdr:nvGraphicFramePr>
        <xdr:cNvPr id="6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123825</xdr:rowOff>
    </xdr:from>
    <xdr:to>
      <xdr:col>3</xdr:col>
      <xdr:colOff>352425</xdr:colOff>
      <xdr:row>87</xdr:row>
      <xdr:rowOff>9525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3</xdr:row>
      <xdr:rowOff>57150</xdr:rowOff>
    </xdr:from>
    <xdr:to>
      <xdr:col>42</xdr:col>
      <xdr:colOff>466725</xdr:colOff>
      <xdr:row>17</xdr:row>
      <xdr:rowOff>133350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4" sqref="B4"/>
    </sheetView>
  </sheetViews>
  <sheetFormatPr defaultRowHeight="15" x14ac:dyDescent="0.25"/>
  <cols>
    <col min="1" max="1" width="58.85546875" customWidth="1"/>
    <col min="2" max="2" width="7.5703125" bestFit="1" customWidth="1"/>
    <col min="3" max="3" width="4.140625" customWidth="1"/>
    <col min="4" max="4" width="7.140625" bestFit="1" customWidth="1"/>
  </cols>
  <sheetData>
    <row r="1" spans="1:4" x14ac:dyDescent="0.25">
      <c r="A1" t="s">
        <v>302</v>
      </c>
    </row>
    <row r="3" spans="1:4" x14ac:dyDescent="0.25">
      <c r="A3" s="3" t="s">
        <v>1</v>
      </c>
      <c r="B3" s="4" t="s">
        <v>167</v>
      </c>
    </row>
    <row r="4" spans="1:4" x14ac:dyDescent="0.25">
      <c r="A4" s="1" t="s">
        <v>12</v>
      </c>
      <c r="B4" s="6">
        <v>4940</v>
      </c>
      <c r="D4" s="8">
        <f>B4/$B$8</f>
        <v>0.71698113207547165</v>
      </c>
    </row>
    <row r="5" spans="1:4" x14ac:dyDescent="0.25">
      <c r="A5" s="1" t="s">
        <v>7</v>
      </c>
      <c r="B5" s="6">
        <v>1141</v>
      </c>
      <c r="D5" s="8">
        <f t="shared" ref="D5:D7" si="0">B5/$B$8</f>
        <v>0.1656023222060958</v>
      </c>
    </row>
    <row r="6" spans="1:4" ht="30" x14ac:dyDescent="0.25">
      <c r="A6" s="169" t="s">
        <v>301</v>
      </c>
      <c r="B6" s="6">
        <v>584</v>
      </c>
      <c r="D6" s="8">
        <f t="shared" si="0"/>
        <v>8.476052249637156E-2</v>
      </c>
    </row>
    <row r="7" spans="1:4" x14ac:dyDescent="0.25">
      <c r="A7" s="1" t="s">
        <v>15</v>
      </c>
      <c r="B7" s="6">
        <v>225</v>
      </c>
      <c r="D7" s="8">
        <f t="shared" si="0"/>
        <v>3.2656023222060959E-2</v>
      </c>
    </row>
    <row r="8" spans="1:4" x14ac:dyDescent="0.25">
      <c r="A8" s="5" t="s">
        <v>164</v>
      </c>
      <c r="B8" s="7">
        <v>6890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J39" sqref="J39"/>
    </sheetView>
  </sheetViews>
  <sheetFormatPr defaultRowHeight="15" x14ac:dyDescent="0.25"/>
  <cols>
    <col min="1" max="1" width="31.7109375" customWidth="1"/>
    <col min="2" max="2" width="8.7109375" bestFit="1" customWidth="1"/>
    <col min="3" max="3" width="8" customWidth="1"/>
    <col min="4" max="4" width="9.5703125" customWidth="1"/>
    <col min="5" max="5" width="9.7109375" customWidth="1"/>
    <col min="6" max="6" width="8.7109375" bestFit="1" customWidth="1"/>
    <col min="7" max="7" width="9.85546875" bestFit="1" customWidth="1"/>
    <col min="8" max="8" width="12.140625" bestFit="1" customWidth="1"/>
    <col min="9" max="9" width="28.42578125" bestFit="1" customWidth="1"/>
    <col min="10" max="10" width="8.85546875" bestFit="1" customWidth="1"/>
    <col min="11" max="11" width="8.85546875" customWidth="1"/>
    <col min="12" max="12" width="8.7109375" bestFit="1" customWidth="1"/>
    <col min="13" max="13" width="9.85546875" bestFit="1" customWidth="1"/>
    <col min="14" max="14" width="8.85546875" bestFit="1" customWidth="1"/>
    <col min="15" max="15" width="9.85546875" bestFit="1" customWidth="1"/>
  </cols>
  <sheetData>
    <row r="1" spans="1:14" x14ac:dyDescent="0.25">
      <c r="A1" s="3" t="s">
        <v>254</v>
      </c>
    </row>
    <row r="2" spans="1:14" x14ac:dyDescent="0.25">
      <c r="A2" s="3"/>
    </row>
    <row r="3" spans="1:14" x14ac:dyDescent="0.25">
      <c r="A3" s="3"/>
      <c r="B3" s="284" t="s">
        <v>202</v>
      </c>
      <c r="C3" s="285"/>
      <c r="D3" s="284" t="s">
        <v>203</v>
      </c>
      <c r="E3" s="286"/>
      <c r="I3" s="18"/>
      <c r="J3" s="284" t="s">
        <v>204</v>
      </c>
      <c r="K3" s="294"/>
      <c r="L3" s="284" t="s">
        <v>205</v>
      </c>
      <c r="M3" s="294"/>
      <c r="N3" s="18"/>
    </row>
    <row r="4" spans="1:14" ht="45" x14ac:dyDescent="0.25">
      <c r="A4" s="119" t="s">
        <v>255</v>
      </c>
      <c r="B4" s="120" t="s">
        <v>222</v>
      </c>
      <c r="C4" s="121" t="s">
        <v>188</v>
      </c>
      <c r="D4" s="120" t="s">
        <v>222</v>
      </c>
      <c r="E4" s="121" t="s">
        <v>188</v>
      </c>
      <c r="F4" s="100" t="s">
        <v>206</v>
      </c>
      <c r="G4" s="88" t="s">
        <v>188</v>
      </c>
      <c r="I4" s="261" t="s">
        <v>255</v>
      </c>
      <c r="J4" s="262" t="s">
        <v>222</v>
      </c>
      <c r="K4" s="263" t="s">
        <v>268</v>
      </c>
      <c r="L4" s="262" t="s">
        <v>222</v>
      </c>
      <c r="M4" s="263" t="s">
        <v>268</v>
      </c>
      <c r="N4" s="46" t="s">
        <v>206</v>
      </c>
    </row>
    <row r="5" spans="1:14" ht="15.75" x14ac:dyDescent="0.25">
      <c r="A5" s="122" t="s">
        <v>256</v>
      </c>
      <c r="B5" s="116">
        <v>2340</v>
      </c>
      <c r="C5" s="104">
        <f>B5/$B$18</f>
        <v>0.67125645438898451</v>
      </c>
      <c r="D5" s="116">
        <v>2432</v>
      </c>
      <c r="E5" s="104">
        <f>D5/$D$18</f>
        <v>0.71445358401880144</v>
      </c>
      <c r="F5" s="123">
        <v>4772</v>
      </c>
      <c r="G5" s="104">
        <f>F5/$F$18</f>
        <v>0.69259796806966623</v>
      </c>
      <c r="I5" s="264" t="s">
        <v>256</v>
      </c>
      <c r="J5" s="54">
        <v>1309</v>
      </c>
      <c r="K5" s="128">
        <f>J5/N5</f>
        <v>0.27430846605196985</v>
      </c>
      <c r="L5" s="54">
        <v>3463</v>
      </c>
      <c r="M5" s="128">
        <f>L5/N5</f>
        <v>0.72569153394803021</v>
      </c>
      <c r="N5" s="265">
        <v>4772</v>
      </c>
    </row>
    <row r="6" spans="1:14" ht="15.75" x14ac:dyDescent="0.25">
      <c r="A6" s="122" t="s">
        <v>257</v>
      </c>
      <c r="B6" s="116">
        <v>393</v>
      </c>
      <c r="C6" s="104">
        <f t="shared" ref="C6:C15" si="0">B6/$B$18</f>
        <v>0.11273666092943202</v>
      </c>
      <c r="D6" s="116">
        <v>453</v>
      </c>
      <c r="E6" s="104">
        <f t="shared" ref="E6:E15" si="1">D6/$D$18</f>
        <v>0.13307873090481787</v>
      </c>
      <c r="F6" s="123">
        <v>846</v>
      </c>
      <c r="G6" s="104">
        <f t="shared" ref="G6:G15" si="2">F6/$F$18</f>
        <v>0.1227866473149492</v>
      </c>
      <c r="I6" s="264" t="s">
        <v>257</v>
      </c>
      <c r="J6" s="54">
        <v>276</v>
      </c>
      <c r="K6" s="128">
        <f t="shared" ref="K6:K13" si="3">J6/N6</f>
        <v>0.32624113475177308</v>
      </c>
      <c r="L6" s="54">
        <v>570</v>
      </c>
      <c r="M6" s="128">
        <f t="shared" ref="M6:M13" si="4">L6/N6</f>
        <v>0.67375886524822692</v>
      </c>
      <c r="N6" s="265">
        <v>846</v>
      </c>
    </row>
    <row r="7" spans="1:14" ht="15.75" x14ac:dyDescent="0.25">
      <c r="A7" s="122" t="s">
        <v>124</v>
      </c>
      <c r="B7" s="116">
        <v>164</v>
      </c>
      <c r="C7" s="104">
        <f t="shared" si="0"/>
        <v>4.7045324153757888E-2</v>
      </c>
      <c r="D7" s="116">
        <v>129</v>
      </c>
      <c r="E7" s="104">
        <f t="shared" si="1"/>
        <v>3.7896592244418333E-2</v>
      </c>
      <c r="F7" s="123">
        <v>293</v>
      </c>
      <c r="G7" s="104">
        <f t="shared" si="2"/>
        <v>4.2525399129172713E-2</v>
      </c>
      <c r="I7" s="264" t="s">
        <v>124</v>
      </c>
      <c r="J7" s="54">
        <v>77</v>
      </c>
      <c r="K7" s="82">
        <f t="shared" si="3"/>
        <v>0.26279863481228671</v>
      </c>
      <c r="L7" s="54">
        <v>216</v>
      </c>
      <c r="M7" s="82">
        <f t="shared" si="4"/>
        <v>0.73720136518771329</v>
      </c>
      <c r="N7" s="265">
        <v>293</v>
      </c>
    </row>
    <row r="8" spans="1:14" ht="15.75" x14ac:dyDescent="0.25">
      <c r="A8" s="122" t="s">
        <v>258</v>
      </c>
      <c r="B8" s="116">
        <v>132</v>
      </c>
      <c r="C8" s="104">
        <f t="shared" si="0"/>
        <v>3.7865748709122203E-2</v>
      </c>
      <c r="D8" s="116">
        <v>93</v>
      </c>
      <c r="E8" s="104">
        <f t="shared" si="1"/>
        <v>2.7320799059929495E-2</v>
      </c>
      <c r="F8" s="123">
        <v>225</v>
      </c>
      <c r="G8" s="104">
        <f t="shared" si="2"/>
        <v>3.2656023222060959E-2</v>
      </c>
      <c r="I8" s="264" t="s">
        <v>258</v>
      </c>
      <c r="J8" s="54">
        <v>59</v>
      </c>
      <c r="K8" s="82">
        <f t="shared" si="3"/>
        <v>0.26222222222222225</v>
      </c>
      <c r="L8" s="54">
        <v>166</v>
      </c>
      <c r="M8" s="82">
        <f t="shared" si="4"/>
        <v>0.73777777777777775</v>
      </c>
      <c r="N8" s="265">
        <v>225</v>
      </c>
    </row>
    <row r="9" spans="1:14" ht="15.75" x14ac:dyDescent="0.25">
      <c r="A9" s="122" t="s">
        <v>259</v>
      </c>
      <c r="B9" s="116">
        <v>105</v>
      </c>
      <c r="C9" s="104">
        <f t="shared" si="0"/>
        <v>3.0120481927710843E-2</v>
      </c>
      <c r="D9" s="116">
        <v>92</v>
      </c>
      <c r="E9" s="104">
        <f t="shared" si="1"/>
        <v>2.7027027027027029E-2</v>
      </c>
      <c r="F9" s="123">
        <v>197</v>
      </c>
      <c r="G9" s="104">
        <f t="shared" si="2"/>
        <v>2.8592162554426707E-2</v>
      </c>
      <c r="I9" s="264" t="s">
        <v>259</v>
      </c>
      <c r="J9" s="54">
        <v>54</v>
      </c>
      <c r="K9" s="82">
        <f t="shared" si="3"/>
        <v>0.27411167512690354</v>
      </c>
      <c r="L9" s="54">
        <v>143</v>
      </c>
      <c r="M9" s="82">
        <f t="shared" si="4"/>
        <v>0.7258883248730964</v>
      </c>
      <c r="N9" s="265">
        <v>197</v>
      </c>
    </row>
    <row r="10" spans="1:14" ht="15.75" x14ac:dyDescent="0.25">
      <c r="A10" s="122" t="s">
        <v>260</v>
      </c>
      <c r="B10" s="116">
        <v>142</v>
      </c>
      <c r="C10" s="104">
        <f t="shared" si="0"/>
        <v>4.0734366035570853E-2</v>
      </c>
      <c r="D10" s="116">
        <v>36</v>
      </c>
      <c r="E10" s="104">
        <f t="shared" si="1"/>
        <v>1.0575793184488837E-2</v>
      </c>
      <c r="F10" s="123">
        <v>178</v>
      </c>
      <c r="G10" s="104">
        <f t="shared" si="2"/>
        <v>2.5834542815674891E-2</v>
      </c>
      <c r="I10" s="264" t="s">
        <v>260</v>
      </c>
      <c r="J10" s="54">
        <v>44</v>
      </c>
      <c r="K10" s="82">
        <f t="shared" si="3"/>
        <v>0.24719101123595505</v>
      </c>
      <c r="L10" s="54">
        <v>134</v>
      </c>
      <c r="M10" s="82">
        <f t="shared" si="4"/>
        <v>0.7528089887640449</v>
      </c>
      <c r="N10" s="265">
        <v>178</v>
      </c>
    </row>
    <row r="11" spans="1:14" ht="15.75" x14ac:dyDescent="0.25">
      <c r="A11" s="122" t="s">
        <v>261</v>
      </c>
      <c r="B11" s="116">
        <v>68</v>
      </c>
      <c r="C11" s="104">
        <f t="shared" si="0"/>
        <v>1.9506597819850834E-2</v>
      </c>
      <c r="D11" s="116">
        <v>68</v>
      </c>
      <c r="E11" s="104">
        <f t="shared" si="1"/>
        <v>1.9976498237367801E-2</v>
      </c>
      <c r="F11" s="123">
        <v>136</v>
      </c>
      <c r="G11" s="104">
        <f t="shared" si="2"/>
        <v>1.9738751814223514E-2</v>
      </c>
      <c r="I11" s="264" t="s">
        <v>261</v>
      </c>
      <c r="J11" s="54">
        <v>37</v>
      </c>
      <c r="K11" s="82">
        <f t="shared" si="3"/>
        <v>0.27205882352941174</v>
      </c>
      <c r="L11" s="54">
        <v>99</v>
      </c>
      <c r="M11" s="82">
        <f t="shared" si="4"/>
        <v>0.7279411764705882</v>
      </c>
      <c r="N11" s="265">
        <v>136</v>
      </c>
    </row>
    <row r="12" spans="1:14" ht="15.75" x14ac:dyDescent="0.25">
      <c r="A12" s="122" t="s">
        <v>262</v>
      </c>
      <c r="B12" s="116">
        <v>67</v>
      </c>
      <c r="C12" s="104">
        <f t="shared" si="0"/>
        <v>1.9219736087205966E-2</v>
      </c>
      <c r="D12" s="116">
        <v>69</v>
      </c>
      <c r="E12" s="104">
        <f t="shared" si="1"/>
        <v>2.0270270270270271E-2</v>
      </c>
      <c r="F12" s="123">
        <v>136</v>
      </c>
      <c r="G12" s="104">
        <f t="shared" si="2"/>
        <v>1.9738751814223514E-2</v>
      </c>
      <c r="I12" s="264" t="s">
        <v>262</v>
      </c>
      <c r="J12" s="54">
        <v>47</v>
      </c>
      <c r="K12" s="128">
        <f t="shared" si="3"/>
        <v>0.34558823529411764</v>
      </c>
      <c r="L12" s="54">
        <v>89</v>
      </c>
      <c r="M12" s="128">
        <f t="shared" si="4"/>
        <v>0.65441176470588236</v>
      </c>
      <c r="N12" s="265">
        <v>136</v>
      </c>
    </row>
    <row r="13" spans="1:14" ht="15.75" x14ac:dyDescent="0.25">
      <c r="A13" s="122" t="s">
        <v>263</v>
      </c>
      <c r="B13" s="116">
        <v>23</v>
      </c>
      <c r="C13" s="104">
        <f t="shared" si="0"/>
        <v>6.5978198508318993E-3</v>
      </c>
      <c r="D13" s="116">
        <v>19</v>
      </c>
      <c r="E13" s="104">
        <f t="shared" si="1"/>
        <v>5.5816686251468862E-3</v>
      </c>
      <c r="F13" s="123">
        <v>42</v>
      </c>
      <c r="G13" s="104">
        <f t="shared" si="2"/>
        <v>6.0957910014513787E-3</v>
      </c>
      <c r="I13" s="264" t="s">
        <v>263</v>
      </c>
      <c r="J13" s="54">
        <v>10</v>
      </c>
      <c r="K13" s="82">
        <f t="shared" si="3"/>
        <v>0.23809523809523808</v>
      </c>
      <c r="L13" s="54">
        <v>32</v>
      </c>
      <c r="M13" s="82">
        <f t="shared" si="4"/>
        <v>0.76190476190476186</v>
      </c>
      <c r="N13" s="265">
        <v>42</v>
      </c>
    </row>
    <row r="14" spans="1:14" ht="15.75" x14ac:dyDescent="0.25">
      <c r="A14" s="122" t="s">
        <v>264</v>
      </c>
      <c r="B14" s="116">
        <v>34</v>
      </c>
      <c r="C14" s="104">
        <f t="shared" si="0"/>
        <v>9.7532989099254168E-3</v>
      </c>
      <c r="D14" s="116"/>
      <c r="E14" s="104"/>
      <c r="F14" s="123">
        <v>34</v>
      </c>
      <c r="G14" s="104">
        <f t="shared" si="2"/>
        <v>4.9346879535558785E-3</v>
      </c>
      <c r="I14" s="264" t="s">
        <v>264</v>
      </c>
      <c r="J14" s="54"/>
      <c r="K14" s="82"/>
      <c r="L14" s="54">
        <v>34</v>
      </c>
      <c r="M14" s="82"/>
      <c r="N14" s="265">
        <v>34</v>
      </c>
    </row>
    <row r="15" spans="1:14" ht="15.75" x14ac:dyDescent="0.25">
      <c r="A15" s="122" t="s">
        <v>265</v>
      </c>
      <c r="B15" s="116">
        <v>6</v>
      </c>
      <c r="C15" s="104">
        <f t="shared" si="0"/>
        <v>1.7211703958691911E-3</v>
      </c>
      <c r="D15" s="116">
        <v>13</v>
      </c>
      <c r="E15" s="104">
        <f t="shared" si="1"/>
        <v>3.8190364277320798E-3</v>
      </c>
      <c r="F15" s="123">
        <v>19</v>
      </c>
      <c r="G15" s="104">
        <f t="shared" si="2"/>
        <v>2.7576197387518143E-3</v>
      </c>
      <c r="I15" s="264" t="s">
        <v>265</v>
      </c>
      <c r="J15" s="54">
        <v>5</v>
      </c>
      <c r="K15" s="82"/>
      <c r="L15" s="54">
        <v>14</v>
      </c>
      <c r="M15" s="82"/>
      <c r="N15" s="265">
        <v>19</v>
      </c>
    </row>
    <row r="16" spans="1:14" ht="15.75" x14ac:dyDescent="0.25">
      <c r="A16" s="122" t="s">
        <v>266</v>
      </c>
      <c r="B16" s="116">
        <v>7</v>
      </c>
      <c r="C16" s="104"/>
      <c r="D16" s="116"/>
      <c r="E16" s="104"/>
      <c r="F16" s="123">
        <v>7</v>
      </c>
      <c r="G16" s="104"/>
      <c r="I16" s="264" t="s">
        <v>266</v>
      </c>
      <c r="J16" s="54"/>
      <c r="K16" s="82"/>
      <c r="L16" s="54">
        <v>7</v>
      </c>
      <c r="M16" s="82"/>
      <c r="N16" s="265">
        <v>7</v>
      </c>
    </row>
    <row r="17" spans="1:14" ht="15.75" x14ac:dyDescent="0.25">
      <c r="A17" s="122" t="s">
        <v>267</v>
      </c>
      <c r="B17" s="116">
        <v>5</v>
      </c>
      <c r="C17" s="104"/>
      <c r="D17" s="116"/>
      <c r="E17" s="104"/>
      <c r="F17" s="123">
        <v>5</v>
      </c>
      <c r="G17" s="104"/>
      <c r="I17" s="264" t="s">
        <v>267</v>
      </c>
      <c r="J17" s="54"/>
      <c r="K17" s="82"/>
      <c r="L17" s="54">
        <v>5</v>
      </c>
      <c r="M17" s="82"/>
      <c r="N17" s="265">
        <v>5</v>
      </c>
    </row>
    <row r="18" spans="1:14" ht="15.75" x14ac:dyDescent="0.25">
      <c r="A18" s="124" t="s">
        <v>164</v>
      </c>
      <c r="B18" s="117">
        <v>3486</v>
      </c>
      <c r="C18" s="118"/>
      <c r="D18" s="117">
        <v>3404</v>
      </c>
      <c r="E18" s="118"/>
      <c r="F18" s="125">
        <v>6890</v>
      </c>
      <c r="G18" s="67"/>
      <c r="I18" s="266" t="s">
        <v>164</v>
      </c>
      <c r="J18" s="59">
        <v>1918</v>
      </c>
      <c r="K18" s="51"/>
      <c r="L18" s="59">
        <v>4972</v>
      </c>
      <c r="M18" s="51"/>
      <c r="N18" s="267">
        <v>6890</v>
      </c>
    </row>
    <row r="21" spans="1:14" x14ac:dyDescent="0.25">
      <c r="A21" s="3" t="s">
        <v>269</v>
      </c>
    </row>
    <row r="23" spans="1:14" x14ac:dyDescent="0.25">
      <c r="B23" s="299" t="s">
        <v>246</v>
      </c>
      <c r="C23" s="300"/>
      <c r="D23" s="299" t="s">
        <v>247</v>
      </c>
      <c r="E23" s="300"/>
      <c r="F23" s="18"/>
      <c r="G23" s="178" t="s">
        <v>273</v>
      </c>
      <c r="H23" s="178" t="s">
        <v>274</v>
      </c>
    </row>
    <row r="24" spans="1:14" ht="30" x14ac:dyDescent="0.25">
      <c r="A24" s="129" t="s">
        <v>255</v>
      </c>
      <c r="B24" s="130" t="s">
        <v>240</v>
      </c>
      <c r="C24" s="131" t="s">
        <v>270</v>
      </c>
      <c r="D24" s="130" t="s">
        <v>241</v>
      </c>
      <c r="E24" s="131" t="s">
        <v>271</v>
      </c>
      <c r="F24" s="132" t="s">
        <v>206</v>
      </c>
      <c r="G24" s="179" t="s">
        <v>272</v>
      </c>
      <c r="H24" s="179" t="s">
        <v>272</v>
      </c>
    </row>
    <row r="25" spans="1:14" x14ac:dyDescent="0.25">
      <c r="A25" s="122" t="s">
        <v>256</v>
      </c>
      <c r="B25" s="54">
        <v>3401</v>
      </c>
      <c r="C25" s="48">
        <v>479</v>
      </c>
      <c r="D25" s="54">
        <v>712</v>
      </c>
      <c r="E25" s="48">
        <v>180</v>
      </c>
      <c r="F25" s="20">
        <v>4772</v>
      </c>
      <c r="G25" s="180">
        <f>(B25+C25)/F25</f>
        <v>0.81307627829002516</v>
      </c>
      <c r="H25" s="181">
        <f>(D25+E25)/F25</f>
        <v>0.18692372170997484</v>
      </c>
    </row>
    <row r="26" spans="1:14" x14ac:dyDescent="0.25">
      <c r="A26" s="122" t="s">
        <v>257</v>
      </c>
      <c r="B26" s="54">
        <v>652</v>
      </c>
      <c r="C26" s="48">
        <v>56</v>
      </c>
      <c r="D26" s="54">
        <v>127</v>
      </c>
      <c r="E26" s="48">
        <v>11</v>
      </c>
      <c r="F26" s="20">
        <v>846</v>
      </c>
      <c r="G26" s="180">
        <f t="shared" ref="G26:G37" si="5">(B26+C26)/F26</f>
        <v>0.83687943262411346</v>
      </c>
      <c r="H26" s="181">
        <f t="shared" ref="H26:H37" si="6">(D26+E26)/F26</f>
        <v>0.16312056737588654</v>
      </c>
    </row>
    <row r="27" spans="1:14" x14ac:dyDescent="0.25">
      <c r="A27" s="122" t="s">
        <v>124</v>
      </c>
      <c r="B27" s="54">
        <v>198</v>
      </c>
      <c r="C27" s="48">
        <v>13</v>
      </c>
      <c r="D27" s="54">
        <v>67</v>
      </c>
      <c r="E27" s="48">
        <v>15</v>
      </c>
      <c r="F27" s="20">
        <v>293</v>
      </c>
      <c r="G27" s="181">
        <f t="shared" si="5"/>
        <v>0.72013651877133111</v>
      </c>
      <c r="H27" s="181">
        <f t="shared" si="6"/>
        <v>0.27986348122866894</v>
      </c>
    </row>
    <row r="28" spans="1:14" x14ac:dyDescent="0.25">
      <c r="A28" s="122" t="s">
        <v>258</v>
      </c>
      <c r="B28" s="54">
        <v>173</v>
      </c>
      <c r="C28" s="48"/>
      <c r="D28" s="54">
        <v>52</v>
      </c>
      <c r="E28" s="48"/>
      <c r="F28" s="20">
        <v>225</v>
      </c>
      <c r="G28" s="181">
        <f t="shared" si="5"/>
        <v>0.76888888888888884</v>
      </c>
      <c r="H28" s="181">
        <f t="shared" si="6"/>
        <v>0.2311111111111111</v>
      </c>
    </row>
    <row r="29" spans="1:14" x14ac:dyDescent="0.25">
      <c r="A29" s="122" t="s">
        <v>259</v>
      </c>
      <c r="B29" s="54">
        <v>128</v>
      </c>
      <c r="C29" s="48">
        <v>26</v>
      </c>
      <c r="D29" s="54">
        <v>38</v>
      </c>
      <c r="E29" s="48">
        <v>5</v>
      </c>
      <c r="F29" s="20">
        <v>197</v>
      </c>
      <c r="G29" s="181">
        <f t="shared" si="5"/>
        <v>0.78172588832487311</v>
      </c>
      <c r="H29" s="181">
        <f t="shared" si="6"/>
        <v>0.21827411167512689</v>
      </c>
    </row>
    <row r="30" spans="1:14" x14ac:dyDescent="0.25">
      <c r="A30" s="122" t="s">
        <v>260</v>
      </c>
      <c r="B30" s="54">
        <v>133</v>
      </c>
      <c r="C30" s="48">
        <v>2</v>
      </c>
      <c r="D30" s="54">
        <v>41</v>
      </c>
      <c r="E30" s="48">
        <v>2</v>
      </c>
      <c r="F30" s="20">
        <v>178</v>
      </c>
      <c r="G30" s="181">
        <f t="shared" si="5"/>
        <v>0.7584269662921348</v>
      </c>
      <c r="H30" s="181">
        <f t="shared" si="6"/>
        <v>0.24157303370786518</v>
      </c>
    </row>
    <row r="31" spans="1:14" x14ac:dyDescent="0.25">
      <c r="A31" s="122" t="s">
        <v>261</v>
      </c>
      <c r="B31" s="54">
        <v>102</v>
      </c>
      <c r="C31" s="48">
        <v>4</v>
      </c>
      <c r="D31" s="54">
        <v>26</v>
      </c>
      <c r="E31" s="48">
        <v>4</v>
      </c>
      <c r="F31" s="20">
        <v>136</v>
      </c>
      <c r="G31" s="181">
        <f t="shared" si="5"/>
        <v>0.77941176470588236</v>
      </c>
      <c r="H31" s="181">
        <f t="shared" si="6"/>
        <v>0.22058823529411764</v>
      </c>
    </row>
    <row r="32" spans="1:14" x14ac:dyDescent="0.25">
      <c r="A32" s="122" t="s">
        <v>262</v>
      </c>
      <c r="B32" s="54">
        <v>101</v>
      </c>
      <c r="C32" s="48">
        <v>4</v>
      </c>
      <c r="D32" s="54">
        <v>28</v>
      </c>
      <c r="E32" s="48">
        <v>3</v>
      </c>
      <c r="F32" s="20">
        <v>136</v>
      </c>
      <c r="G32" s="181">
        <f t="shared" si="5"/>
        <v>0.7720588235294118</v>
      </c>
      <c r="H32" s="181">
        <f t="shared" si="6"/>
        <v>0.22794117647058823</v>
      </c>
    </row>
    <row r="33" spans="1:18" x14ac:dyDescent="0.25">
      <c r="A33" s="122" t="s">
        <v>263</v>
      </c>
      <c r="B33" s="54">
        <v>17</v>
      </c>
      <c r="C33" s="48"/>
      <c r="D33" s="54">
        <v>21</v>
      </c>
      <c r="E33" s="48">
        <v>4</v>
      </c>
      <c r="F33" s="20">
        <v>42</v>
      </c>
      <c r="G33" s="181">
        <f t="shared" si="5"/>
        <v>0.40476190476190477</v>
      </c>
      <c r="H33" s="180">
        <f t="shared" si="6"/>
        <v>0.59523809523809523</v>
      </c>
    </row>
    <row r="34" spans="1:18" x14ac:dyDescent="0.25">
      <c r="A34" s="122" t="s">
        <v>264</v>
      </c>
      <c r="B34" s="54">
        <v>27</v>
      </c>
      <c r="C34" s="48"/>
      <c r="D34" s="54">
        <v>6</v>
      </c>
      <c r="E34" s="48">
        <v>1</v>
      </c>
      <c r="F34" s="20">
        <v>34</v>
      </c>
      <c r="G34" s="181">
        <f t="shared" si="5"/>
        <v>0.79411764705882348</v>
      </c>
      <c r="H34" s="181">
        <f t="shared" si="6"/>
        <v>0.20588235294117646</v>
      </c>
    </row>
    <row r="35" spans="1:18" x14ac:dyDescent="0.25">
      <c r="A35" s="122" t="s">
        <v>265</v>
      </c>
      <c r="B35" s="54">
        <v>1</v>
      </c>
      <c r="C35" s="48"/>
      <c r="D35" s="54">
        <v>18</v>
      </c>
      <c r="E35" s="48"/>
      <c r="F35" s="20">
        <v>19</v>
      </c>
      <c r="G35" s="181">
        <f t="shared" si="5"/>
        <v>5.2631578947368418E-2</v>
      </c>
      <c r="H35" s="181">
        <f t="shared" si="6"/>
        <v>0.94736842105263153</v>
      </c>
    </row>
    <row r="36" spans="1:18" x14ac:dyDescent="0.25">
      <c r="A36" s="122" t="s">
        <v>266</v>
      </c>
      <c r="B36" s="54">
        <v>4</v>
      </c>
      <c r="C36" s="48"/>
      <c r="D36" s="54">
        <v>3</v>
      </c>
      <c r="E36" s="48"/>
      <c r="F36" s="20">
        <v>7</v>
      </c>
      <c r="G36" s="181">
        <f t="shared" si="5"/>
        <v>0.5714285714285714</v>
      </c>
      <c r="H36" s="181">
        <f t="shared" si="6"/>
        <v>0.42857142857142855</v>
      </c>
    </row>
    <row r="37" spans="1:18" x14ac:dyDescent="0.25">
      <c r="A37" s="122" t="s">
        <v>267</v>
      </c>
      <c r="B37" s="54">
        <v>3</v>
      </c>
      <c r="C37" s="48"/>
      <c r="D37" s="54">
        <v>2</v>
      </c>
      <c r="E37" s="48"/>
      <c r="F37" s="20">
        <v>5</v>
      </c>
      <c r="G37" s="182">
        <f t="shared" si="5"/>
        <v>0.6</v>
      </c>
      <c r="H37" s="182">
        <f t="shared" si="6"/>
        <v>0.4</v>
      </c>
    </row>
    <row r="38" spans="1:18" x14ac:dyDescent="0.25">
      <c r="A38" s="124" t="s">
        <v>164</v>
      </c>
      <c r="B38" s="59">
        <v>4940</v>
      </c>
      <c r="C38" s="51">
        <v>584</v>
      </c>
      <c r="D38" s="59">
        <v>1141</v>
      </c>
      <c r="E38" s="51">
        <v>225</v>
      </c>
      <c r="F38" s="50">
        <v>6890</v>
      </c>
      <c r="G38" s="133"/>
      <c r="H38" s="67"/>
    </row>
    <row r="41" spans="1:18" x14ac:dyDescent="0.25">
      <c r="A41" s="3" t="s">
        <v>275</v>
      </c>
    </row>
    <row r="43" spans="1:18" ht="30" x14ac:dyDescent="0.25">
      <c r="A43" s="127" t="s">
        <v>255</v>
      </c>
      <c r="B43" s="134" t="s">
        <v>224</v>
      </c>
      <c r="C43" s="134" t="s">
        <v>276</v>
      </c>
      <c r="D43" s="134" t="s">
        <v>277</v>
      </c>
      <c r="E43" s="134" t="s">
        <v>278</v>
      </c>
      <c r="F43" s="33" t="s">
        <v>215</v>
      </c>
      <c r="G43" s="14" t="s">
        <v>206</v>
      </c>
      <c r="I43" s="135" t="s">
        <v>255</v>
      </c>
      <c r="J43" s="134" t="s">
        <v>224</v>
      </c>
      <c r="K43" s="134" t="s">
        <v>276</v>
      </c>
      <c r="L43" s="134" t="s">
        <v>277</v>
      </c>
      <c r="M43" s="134" t="s">
        <v>278</v>
      </c>
      <c r="N43" s="33" t="s">
        <v>215</v>
      </c>
      <c r="O43" s="14" t="s">
        <v>206</v>
      </c>
      <c r="Q43" s="115" t="s">
        <v>279</v>
      </c>
      <c r="R43" s="115" t="s">
        <v>280</v>
      </c>
    </row>
    <row r="44" spans="1:18" x14ac:dyDescent="0.25">
      <c r="A44" s="29" t="s">
        <v>256</v>
      </c>
      <c r="B44" s="20">
        <v>1858</v>
      </c>
      <c r="C44" s="20">
        <v>1401</v>
      </c>
      <c r="D44" s="20">
        <v>1071</v>
      </c>
      <c r="E44" s="20">
        <v>155</v>
      </c>
      <c r="F44" s="20">
        <v>287</v>
      </c>
      <c r="G44" s="20">
        <v>4772</v>
      </c>
      <c r="I44" s="29" t="s">
        <v>256</v>
      </c>
      <c r="J44" s="8">
        <f>B44/$G$44</f>
        <v>0.38935456831517185</v>
      </c>
      <c r="K44" s="8">
        <f>C44/$G$44</f>
        <v>0.2935875943000838</v>
      </c>
      <c r="L44" s="8">
        <f>D44/$G$44</f>
        <v>0.22443419949706622</v>
      </c>
      <c r="M44" s="8">
        <f>E44/$G$44</f>
        <v>3.2481139983235541E-2</v>
      </c>
      <c r="N44" s="8">
        <f>F44/$G$44</f>
        <v>6.0142497904442579E-2</v>
      </c>
      <c r="O44" s="8">
        <f>SUM(J44:N44)</f>
        <v>1</v>
      </c>
      <c r="Q44" s="8">
        <f>J44+K44</f>
        <v>0.68294216261525564</v>
      </c>
      <c r="R44" s="8">
        <f>L44+M44</f>
        <v>0.25691533948030176</v>
      </c>
    </row>
    <row r="45" spans="1:18" x14ac:dyDescent="0.25">
      <c r="A45" s="29" t="s">
        <v>257</v>
      </c>
      <c r="B45" s="20">
        <v>300</v>
      </c>
      <c r="C45" s="20">
        <v>261</v>
      </c>
      <c r="D45" s="20">
        <v>238</v>
      </c>
      <c r="E45" s="20">
        <v>32</v>
      </c>
      <c r="F45" s="20">
        <v>15</v>
      </c>
      <c r="G45" s="20">
        <v>846</v>
      </c>
      <c r="I45" s="29" t="s">
        <v>257</v>
      </c>
      <c r="J45" s="8">
        <f>B45/$G$45</f>
        <v>0.3546099290780142</v>
      </c>
      <c r="K45" s="8">
        <f t="shared" ref="K45:O45" si="7">C45/$G$45</f>
        <v>0.30851063829787234</v>
      </c>
      <c r="L45" s="136">
        <f t="shared" si="7"/>
        <v>0.28132387706855794</v>
      </c>
      <c r="M45" s="8">
        <f t="shared" si="7"/>
        <v>3.7825059101654845E-2</v>
      </c>
      <c r="N45" s="8">
        <f t="shared" si="7"/>
        <v>1.7730496453900711E-2</v>
      </c>
      <c r="O45" s="8">
        <f t="shared" si="7"/>
        <v>1</v>
      </c>
      <c r="Q45" s="8">
        <f t="shared" ref="Q45:Q56" si="8">J45+K45</f>
        <v>0.66312056737588654</v>
      </c>
      <c r="R45" s="136">
        <f t="shared" ref="R45:R56" si="9">L45+M45</f>
        <v>0.31914893617021278</v>
      </c>
    </row>
    <row r="46" spans="1:18" x14ac:dyDescent="0.25">
      <c r="A46" s="29" t="s">
        <v>124</v>
      </c>
      <c r="B46" s="20">
        <v>144</v>
      </c>
      <c r="C46" s="20">
        <v>87</v>
      </c>
      <c r="D46" s="20">
        <v>42</v>
      </c>
      <c r="E46" s="20">
        <v>8</v>
      </c>
      <c r="F46" s="20">
        <v>12</v>
      </c>
      <c r="G46" s="20">
        <v>293</v>
      </c>
      <c r="I46" s="29" t="s">
        <v>124</v>
      </c>
      <c r="J46" s="136">
        <f>B46/$G$46</f>
        <v>0.49146757679180886</v>
      </c>
      <c r="K46" s="8">
        <f t="shared" ref="K46:O46" si="10">C46/$G$46</f>
        <v>0.29692832764505117</v>
      </c>
      <c r="L46" s="8">
        <f t="shared" si="10"/>
        <v>0.14334470989761092</v>
      </c>
      <c r="M46" s="8">
        <f t="shared" si="10"/>
        <v>2.7303754266211604E-2</v>
      </c>
      <c r="N46" s="8">
        <f t="shared" si="10"/>
        <v>4.0955631399317405E-2</v>
      </c>
      <c r="O46" s="8">
        <f t="shared" si="10"/>
        <v>1</v>
      </c>
      <c r="Q46" s="8">
        <f t="shared" si="8"/>
        <v>0.78839590443686003</v>
      </c>
      <c r="R46" s="8">
        <f t="shared" si="9"/>
        <v>0.17064846416382251</v>
      </c>
    </row>
    <row r="47" spans="1:18" x14ac:dyDescent="0.25">
      <c r="A47" s="29" t="s">
        <v>258</v>
      </c>
      <c r="B47" s="20">
        <v>134</v>
      </c>
      <c r="C47" s="20">
        <v>48</v>
      </c>
      <c r="D47" s="20">
        <v>24</v>
      </c>
      <c r="E47" s="20">
        <v>5</v>
      </c>
      <c r="F47" s="20">
        <v>14</v>
      </c>
      <c r="G47" s="20">
        <v>225</v>
      </c>
      <c r="I47" s="29" t="s">
        <v>258</v>
      </c>
      <c r="J47" s="136">
        <f>B47/$G$47</f>
        <v>0.5955555555555555</v>
      </c>
      <c r="K47" s="8">
        <f t="shared" ref="K47:O47" si="11">C47/$G$47</f>
        <v>0.21333333333333335</v>
      </c>
      <c r="L47" s="8">
        <f t="shared" si="11"/>
        <v>0.10666666666666667</v>
      </c>
      <c r="M47" s="8">
        <f t="shared" si="11"/>
        <v>2.2222222222222223E-2</v>
      </c>
      <c r="N47" s="8">
        <f t="shared" si="11"/>
        <v>6.222222222222222E-2</v>
      </c>
      <c r="O47" s="8">
        <f t="shared" si="11"/>
        <v>1</v>
      </c>
      <c r="Q47" s="8">
        <f t="shared" si="8"/>
        <v>0.80888888888888888</v>
      </c>
      <c r="R47" s="8">
        <f t="shared" si="9"/>
        <v>0.12888888888888889</v>
      </c>
    </row>
    <row r="48" spans="1:18" x14ac:dyDescent="0.25">
      <c r="A48" s="29" t="s">
        <v>259</v>
      </c>
      <c r="B48" s="20">
        <v>95</v>
      </c>
      <c r="C48" s="20">
        <v>65</v>
      </c>
      <c r="D48" s="20">
        <v>33</v>
      </c>
      <c r="E48" s="20">
        <v>4</v>
      </c>
      <c r="F48" s="20"/>
      <c r="G48" s="20">
        <v>197</v>
      </c>
      <c r="I48" s="29" t="s">
        <v>259</v>
      </c>
      <c r="J48" s="8">
        <f>B48/$G$48</f>
        <v>0.48223350253807107</v>
      </c>
      <c r="K48" s="8">
        <f t="shared" ref="K48:O48" si="12">C48/$G$48</f>
        <v>0.32994923857868019</v>
      </c>
      <c r="L48" s="8">
        <f t="shared" si="12"/>
        <v>0.16751269035532995</v>
      </c>
      <c r="M48" s="8">
        <f t="shared" si="12"/>
        <v>2.030456852791878E-2</v>
      </c>
      <c r="N48" s="8">
        <f t="shared" si="12"/>
        <v>0</v>
      </c>
      <c r="O48" s="8">
        <f t="shared" si="12"/>
        <v>1</v>
      </c>
      <c r="Q48" s="8">
        <f t="shared" si="8"/>
        <v>0.81218274111675126</v>
      </c>
      <c r="R48" s="8">
        <f t="shared" si="9"/>
        <v>0.18781725888324874</v>
      </c>
    </row>
    <row r="49" spans="1:18" x14ac:dyDescent="0.25">
      <c r="A49" s="29" t="s">
        <v>260</v>
      </c>
      <c r="B49" s="20">
        <v>105</v>
      </c>
      <c r="C49" s="20">
        <v>36</v>
      </c>
      <c r="D49" s="20">
        <v>27</v>
      </c>
      <c r="E49" s="20">
        <v>2</v>
      </c>
      <c r="F49" s="20">
        <v>8</v>
      </c>
      <c r="G49" s="20">
        <v>178</v>
      </c>
      <c r="I49" s="29" t="s">
        <v>260</v>
      </c>
      <c r="J49" s="8">
        <f>B49/$G$49</f>
        <v>0.5898876404494382</v>
      </c>
      <c r="K49" s="8">
        <f t="shared" ref="K49:O49" si="13">C49/$G$49</f>
        <v>0.20224719101123595</v>
      </c>
      <c r="L49" s="8">
        <f t="shared" si="13"/>
        <v>0.15168539325842698</v>
      </c>
      <c r="M49" s="8">
        <f t="shared" si="13"/>
        <v>1.1235955056179775E-2</v>
      </c>
      <c r="N49" s="8">
        <f t="shared" si="13"/>
        <v>4.49438202247191E-2</v>
      </c>
      <c r="O49" s="8">
        <f t="shared" si="13"/>
        <v>1</v>
      </c>
      <c r="Q49" s="8">
        <f t="shared" si="8"/>
        <v>0.7921348314606742</v>
      </c>
      <c r="R49" s="8">
        <f t="shared" si="9"/>
        <v>0.16292134831460675</v>
      </c>
    </row>
    <row r="50" spans="1:18" x14ac:dyDescent="0.25">
      <c r="A50" s="29" t="s">
        <v>261</v>
      </c>
      <c r="B50" s="20">
        <v>83</v>
      </c>
      <c r="C50" s="20">
        <v>30</v>
      </c>
      <c r="D50" s="20">
        <v>21</v>
      </c>
      <c r="E50" s="20">
        <v>0</v>
      </c>
      <c r="F50" s="20">
        <v>2</v>
      </c>
      <c r="G50" s="20">
        <v>136</v>
      </c>
      <c r="I50" s="29" t="s">
        <v>261</v>
      </c>
      <c r="J50" s="136">
        <f>B50/$G$50</f>
        <v>0.61029411764705888</v>
      </c>
      <c r="K50" s="8">
        <f t="shared" ref="K50:O50" si="14">C50/$G$50</f>
        <v>0.22058823529411764</v>
      </c>
      <c r="L50" s="8">
        <f t="shared" si="14"/>
        <v>0.15441176470588236</v>
      </c>
      <c r="M50" s="8">
        <f t="shared" si="14"/>
        <v>0</v>
      </c>
      <c r="N50" s="8">
        <f t="shared" si="14"/>
        <v>1.4705882352941176E-2</v>
      </c>
      <c r="O50" s="8">
        <f t="shared" si="14"/>
        <v>1</v>
      </c>
      <c r="Q50" s="8">
        <f t="shared" si="8"/>
        <v>0.83088235294117652</v>
      </c>
      <c r="R50" s="8">
        <f t="shared" si="9"/>
        <v>0.15441176470588236</v>
      </c>
    </row>
    <row r="51" spans="1:18" x14ac:dyDescent="0.25">
      <c r="A51" s="29" t="s">
        <v>262</v>
      </c>
      <c r="B51" s="20">
        <v>73</v>
      </c>
      <c r="C51" s="20">
        <v>40</v>
      </c>
      <c r="D51" s="20">
        <v>19</v>
      </c>
      <c r="E51" s="20">
        <v>3</v>
      </c>
      <c r="F51" s="20">
        <v>1</v>
      </c>
      <c r="G51" s="20">
        <v>136</v>
      </c>
      <c r="I51" s="29" t="s">
        <v>262</v>
      </c>
      <c r="J51" s="8">
        <f>B51/$G$51</f>
        <v>0.53676470588235292</v>
      </c>
      <c r="K51" s="8">
        <f t="shared" ref="K51:O51" si="15">C51/$G$51</f>
        <v>0.29411764705882354</v>
      </c>
      <c r="L51" s="8">
        <f t="shared" si="15"/>
        <v>0.13970588235294118</v>
      </c>
      <c r="M51" s="8">
        <f t="shared" si="15"/>
        <v>2.2058823529411766E-2</v>
      </c>
      <c r="N51" s="8">
        <f t="shared" si="15"/>
        <v>7.3529411764705881E-3</v>
      </c>
      <c r="O51" s="8">
        <f t="shared" si="15"/>
        <v>1</v>
      </c>
      <c r="Q51" s="8">
        <f t="shared" si="8"/>
        <v>0.83088235294117641</v>
      </c>
      <c r="R51" s="8">
        <f t="shared" si="9"/>
        <v>0.16176470588235295</v>
      </c>
    </row>
    <row r="52" spans="1:18" x14ac:dyDescent="0.25">
      <c r="A52" s="29" t="s">
        <v>263</v>
      </c>
      <c r="B52" s="20">
        <v>26</v>
      </c>
      <c r="C52" s="20">
        <v>14</v>
      </c>
      <c r="D52" s="20">
        <v>1</v>
      </c>
      <c r="E52" s="20">
        <v>1</v>
      </c>
      <c r="F52" s="20"/>
      <c r="G52" s="20">
        <v>42</v>
      </c>
      <c r="I52" s="29" t="s">
        <v>263</v>
      </c>
      <c r="J52" s="8">
        <f>B52/$G$52</f>
        <v>0.61904761904761907</v>
      </c>
      <c r="K52" s="8">
        <f t="shared" ref="K52:O52" si="16">C52/$G$52</f>
        <v>0.33333333333333331</v>
      </c>
      <c r="L52" s="8">
        <f t="shared" si="16"/>
        <v>2.3809523809523808E-2</v>
      </c>
      <c r="M52" s="8">
        <f t="shared" si="16"/>
        <v>2.3809523809523808E-2</v>
      </c>
      <c r="N52" s="8">
        <f t="shared" si="16"/>
        <v>0</v>
      </c>
      <c r="O52" s="8">
        <f t="shared" si="16"/>
        <v>1</v>
      </c>
      <c r="Q52" s="8">
        <f t="shared" si="8"/>
        <v>0.95238095238095233</v>
      </c>
      <c r="R52" s="8">
        <f t="shared" si="9"/>
        <v>4.7619047619047616E-2</v>
      </c>
    </row>
    <row r="53" spans="1:18" x14ac:dyDescent="0.25">
      <c r="A53" s="29" t="s">
        <v>264</v>
      </c>
      <c r="B53" s="20">
        <v>25</v>
      </c>
      <c r="C53" s="20">
        <v>6</v>
      </c>
      <c r="D53" s="20">
        <v>3</v>
      </c>
      <c r="E53" s="20">
        <v>0</v>
      </c>
      <c r="F53" s="20"/>
      <c r="G53" s="20">
        <v>34</v>
      </c>
      <c r="I53" s="29" t="s">
        <v>264</v>
      </c>
      <c r="J53" s="8">
        <f>B53/$G$53</f>
        <v>0.73529411764705888</v>
      </c>
      <c r="K53" s="8">
        <f t="shared" ref="K53:O53" si="17">C53/$G$53</f>
        <v>0.17647058823529413</v>
      </c>
      <c r="L53" s="8">
        <f t="shared" si="17"/>
        <v>8.8235294117647065E-2</v>
      </c>
      <c r="M53" s="8">
        <f t="shared" si="17"/>
        <v>0</v>
      </c>
      <c r="N53" s="8">
        <f t="shared" si="17"/>
        <v>0</v>
      </c>
      <c r="O53" s="8">
        <f t="shared" si="17"/>
        <v>1</v>
      </c>
      <c r="Q53" s="8">
        <f t="shared" si="8"/>
        <v>0.91176470588235303</v>
      </c>
      <c r="R53" s="8">
        <f t="shared" si="9"/>
        <v>8.8235294117647065E-2</v>
      </c>
    </row>
    <row r="54" spans="1:18" x14ac:dyDescent="0.25">
      <c r="A54" s="29" t="s">
        <v>265</v>
      </c>
      <c r="B54" s="20">
        <v>12</v>
      </c>
      <c r="C54" s="20">
        <v>5</v>
      </c>
      <c r="D54" s="20">
        <v>0</v>
      </c>
      <c r="E54" s="20">
        <v>0</v>
      </c>
      <c r="F54" s="20">
        <v>2</v>
      </c>
      <c r="G54" s="20">
        <v>19</v>
      </c>
      <c r="I54" s="29" t="s">
        <v>265</v>
      </c>
      <c r="J54" s="8">
        <f>B54/$G$54</f>
        <v>0.63157894736842102</v>
      </c>
      <c r="K54" s="8">
        <f t="shared" ref="K54:O54" si="18">C54/$G$54</f>
        <v>0.26315789473684209</v>
      </c>
      <c r="L54" s="8">
        <f t="shared" si="18"/>
        <v>0</v>
      </c>
      <c r="M54" s="8">
        <f t="shared" si="18"/>
        <v>0</v>
      </c>
      <c r="N54" s="8">
        <f t="shared" si="18"/>
        <v>0.10526315789473684</v>
      </c>
      <c r="O54" s="8">
        <f t="shared" si="18"/>
        <v>1</v>
      </c>
      <c r="Q54" s="8">
        <f t="shared" si="8"/>
        <v>0.89473684210526305</v>
      </c>
      <c r="R54" s="8">
        <f t="shared" si="9"/>
        <v>0</v>
      </c>
    </row>
    <row r="55" spans="1:18" x14ac:dyDescent="0.25">
      <c r="A55" s="29" t="s">
        <v>266</v>
      </c>
      <c r="B55" s="20">
        <v>4</v>
      </c>
      <c r="C55" s="20">
        <v>2</v>
      </c>
      <c r="D55" s="20">
        <v>1</v>
      </c>
      <c r="E55" s="20">
        <v>0</v>
      </c>
      <c r="F55" s="20"/>
      <c r="G55" s="20">
        <v>7</v>
      </c>
      <c r="I55" s="29" t="s">
        <v>266</v>
      </c>
      <c r="J55" s="8">
        <f>B55/$G$55</f>
        <v>0.5714285714285714</v>
      </c>
      <c r="K55" s="8">
        <f t="shared" ref="K55:O55" si="19">C55/$G$55</f>
        <v>0.2857142857142857</v>
      </c>
      <c r="L55" s="8">
        <f t="shared" si="19"/>
        <v>0.14285714285714285</v>
      </c>
      <c r="M55" s="8">
        <f t="shared" si="19"/>
        <v>0</v>
      </c>
      <c r="N55" s="8">
        <f t="shared" si="19"/>
        <v>0</v>
      </c>
      <c r="O55" s="8">
        <f t="shared" si="19"/>
        <v>1</v>
      </c>
      <c r="Q55" s="8">
        <f t="shared" si="8"/>
        <v>0.8571428571428571</v>
      </c>
      <c r="R55" s="8">
        <f t="shared" si="9"/>
        <v>0.14285714285714285</v>
      </c>
    </row>
    <row r="56" spans="1:18" x14ac:dyDescent="0.25">
      <c r="A56" s="29" t="s">
        <v>267</v>
      </c>
      <c r="B56" s="20">
        <v>2</v>
      </c>
      <c r="C56" s="20">
        <v>1</v>
      </c>
      <c r="D56" s="20">
        <v>0</v>
      </c>
      <c r="E56" s="20">
        <v>2</v>
      </c>
      <c r="F56" s="20"/>
      <c r="G56" s="20">
        <v>5</v>
      </c>
      <c r="I56" s="29" t="s">
        <v>267</v>
      </c>
      <c r="J56" s="8">
        <f>B56/$G$56</f>
        <v>0.4</v>
      </c>
      <c r="K56" s="8">
        <f t="shared" ref="K56:O56" si="20">C56/$G$56</f>
        <v>0.2</v>
      </c>
      <c r="L56" s="8">
        <f t="shared" si="20"/>
        <v>0</v>
      </c>
      <c r="M56" s="8">
        <f t="shared" si="20"/>
        <v>0.4</v>
      </c>
      <c r="N56" s="8">
        <f t="shared" si="20"/>
        <v>0</v>
      </c>
      <c r="O56" s="8">
        <f t="shared" si="20"/>
        <v>1</v>
      </c>
      <c r="Q56" s="8">
        <f t="shared" si="8"/>
        <v>0.60000000000000009</v>
      </c>
      <c r="R56" s="8">
        <f t="shared" si="9"/>
        <v>0.4</v>
      </c>
    </row>
    <row r="57" spans="1:18" x14ac:dyDescent="0.25">
      <c r="A57" s="22" t="s">
        <v>164</v>
      </c>
      <c r="B57" s="20">
        <v>2861</v>
      </c>
      <c r="C57" s="20">
        <v>1996</v>
      </c>
      <c r="D57" s="20">
        <v>1480</v>
      </c>
      <c r="E57" s="17">
        <v>212</v>
      </c>
      <c r="F57" s="17">
        <v>341</v>
      </c>
      <c r="G57" s="17">
        <v>6890</v>
      </c>
    </row>
  </sheetData>
  <mergeCells count="6">
    <mergeCell ref="B3:C3"/>
    <mergeCell ref="D3:E3"/>
    <mergeCell ref="J3:K3"/>
    <mergeCell ref="L3:M3"/>
    <mergeCell ref="B23:C23"/>
    <mergeCell ref="D23:E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workbookViewId="0"/>
  </sheetViews>
  <sheetFormatPr defaultRowHeight="15" x14ac:dyDescent="0.25"/>
  <cols>
    <col min="1" max="1" width="35.42578125" customWidth="1"/>
    <col min="2" max="2" width="7.42578125" bestFit="1" customWidth="1"/>
    <col min="3" max="3" width="6.140625" bestFit="1" customWidth="1"/>
    <col min="4" max="6" width="6.140625" customWidth="1"/>
    <col min="7" max="7" width="8.140625" bestFit="1" customWidth="1"/>
    <col min="8" max="8" width="28.85546875" bestFit="1" customWidth="1"/>
    <col min="9" max="9" width="7.42578125" bestFit="1" customWidth="1"/>
    <col min="11" max="11" width="35.42578125" customWidth="1"/>
    <col min="12" max="12" width="8.7109375" bestFit="1" customWidth="1"/>
    <col min="13" max="13" width="8.85546875" customWidth="1"/>
    <col min="14" max="14" width="7.7109375" customWidth="1"/>
    <col min="15" max="15" width="8" bestFit="1" customWidth="1"/>
    <col min="18" max="18" width="10.85546875" bestFit="1" customWidth="1"/>
    <col min="19" max="19" width="12" bestFit="1" customWidth="1"/>
    <col min="21" max="21" width="35.42578125" customWidth="1"/>
    <col min="22" max="22" width="4" bestFit="1" customWidth="1"/>
    <col min="23" max="23" width="5.7109375" customWidth="1"/>
    <col min="24" max="24" width="7" bestFit="1" customWidth="1"/>
    <col min="25" max="25" width="5.7109375" bestFit="1" customWidth="1"/>
    <col min="26" max="26" width="4" bestFit="1" customWidth="1"/>
    <col min="27" max="27" width="6" bestFit="1" customWidth="1"/>
    <col min="28" max="28" width="8.7109375" bestFit="1" customWidth="1"/>
  </cols>
  <sheetData>
    <row r="1" spans="1:13" x14ac:dyDescent="0.25">
      <c r="A1" s="3" t="s">
        <v>327</v>
      </c>
      <c r="K1" s="3" t="s">
        <v>329</v>
      </c>
    </row>
    <row r="3" spans="1:13" x14ac:dyDescent="0.25">
      <c r="A3" s="3" t="s">
        <v>281</v>
      </c>
      <c r="B3" s="138" t="s">
        <v>222</v>
      </c>
      <c r="C3" t="s">
        <v>188</v>
      </c>
      <c r="H3" s="3" t="s">
        <v>281</v>
      </c>
      <c r="I3" s="138" t="s">
        <v>222</v>
      </c>
      <c r="K3" s="3" t="s">
        <v>281</v>
      </c>
      <c r="L3" s="3" t="s">
        <v>222</v>
      </c>
      <c r="M3" s="111" t="s">
        <v>188</v>
      </c>
    </row>
    <row r="4" spans="1:13" x14ac:dyDescent="0.25">
      <c r="A4" s="1" t="s">
        <v>68</v>
      </c>
      <c r="B4" s="6">
        <v>726</v>
      </c>
      <c r="C4" s="31">
        <f t="shared" ref="C4:C17" si="0">B4/$I$26</f>
        <v>0.20826161790017211</v>
      </c>
      <c r="D4" s="31"/>
      <c r="E4" s="31"/>
      <c r="F4" s="31"/>
      <c r="H4" s="1" t="s">
        <v>111</v>
      </c>
      <c r="I4" s="6">
        <v>6</v>
      </c>
      <c r="K4" s="1" t="s">
        <v>70</v>
      </c>
      <c r="L4" s="6">
        <v>1005</v>
      </c>
      <c r="M4" s="31">
        <f t="shared" ref="M4:M17" si="1">L4/$L$30</f>
        <v>0.29524089306698004</v>
      </c>
    </row>
    <row r="5" spans="1:13" x14ac:dyDescent="0.25">
      <c r="A5" s="1" t="s">
        <v>75</v>
      </c>
      <c r="B5" s="6">
        <v>462</v>
      </c>
      <c r="C5" s="31">
        <f t="shared" si="0"/>
        <v>0.13253012048192772</v>
      </c>
      <c r="D5" s="31"/>
      <c r="E5" s="31"/>
      <c r="F5" s="31"/>
      <c r="H5" s="1" t="s">
        <v>146</v>
      </c>
      <c r="I5" s="6">
        <v>6</v>
      </c>
      <c r="K5" s="1" t="s">
        <v>62</v>
      </c>
      <c r="L5" s="6">
        <v>563</v>
      </c>
      <c r="M5" s="31">
        <f t="shared" si="1"/>
        <v>0.1653936545240893</v>
      </c>
    </row>
    <row r="6" spans="1:13" x14ac:dyDescent="0.25">
      <c r="A6" s="1" t="s">
        <v>90</v>
      </c>
      <c r="B6" s="6">
        <v>444</v>
      </c>
      <c r="C6" s="31">
        <f t="shared" si="0"/>
        <v>0.12736660929432014</v>
      </c>
      <c r="D6" s="31"/>
      <c r="E6" s="31"/>
      <c r="F6" s="31"/>
      <c r="H6" s="1" t="s">
        <v>157</v>
      </c>
      <c r="I6" s="6">
        <v>6</v>
      </c>
      <c r="K6" s="1" t="s">
        <v>128</v>
      </c>
      <c r="L6" s="6">
        <v>346</v>
      </c>
      <c r="M6" s="31">
        <f t="shared" si="1"/>
        <v>0.10164512338425381</v>
      </c>
    </row>
    <row r="7" spans="1:13" x14ac:dyDescent="0.25">
      <c r="A7" s="1" t="s">
        <v>61</v>
      </c>
      <c r="B7" s="6">
        <v>368</v>
      </c>
      <c r="C7" s="31">
        <f t="shared" si="0"/>
        <v>0.10556511761331039</v>
      </c>
      <c r="D7" s="31"/>
      <c r="E7" s="31"/>
      <c r="F7" s="31"/>
      <c r="H7" s="1" t="s">
        <v>39</v>
      </c>
      <c r="I7" s="6">
        <v>6</v>
      </c>
      <c r="K7" s="1" t="s">
        <v>86</v>
      </c>
      <c r="L7" s="6">
        <v>298</v>
      </c>
      <c r="M7" s="31">
        <f t="shared" si="1"/>
        <v>8.7544065804935373E-2</v>
      </c>
    </row>
    <row r="8" spans="1:13" x14ac:dyDescent="0.25">
      <c r="A8" s="1" t="s">
        <v>138</v>
      </c>
      <c r="B8" s="6">
        <v>299</v>
      </c>
      <c r="C8" s="31">
        <f t="shared" si="0"/>
        <v>8.5771658060814687E-2</v>
      </c>
      <c r="D8" s="31"/>
      <c r="E8" s="31"/>
      <c r="F8" s="31"/>
      <c r="H8" s="1" t="s">
        <v>109</v>
      </c>
      <c r="I8" s="6">
        <v>6</v>
      </c>
      <c r="K8" s="1" t="s">
        <v>84</v>
      </c>
      <c r="L8" s="6">
        <v>241</v>
      </c>
      <c r="M8" s="31">
        <f t="shared" si="1"/>
        <v>7.0799059929494715E-2</v>
      </c>
    </row>
    <row r="9" spans="1:13" x14ac:dyDescent="0.25">
      <c r="A9" s="1" t="s">
        <v>85</v>
      </c>
      <c r="B9" s="6">
        <v>177</v>
      </c>
      <c r="C9" s="31">
        <f t="shared" si="0"/>
        <v>5.0774526678141134E-2</v>
      </c>
      <c r="D9" s="31"/>
      <c r="E9" s="31"/>
      <c r="F9" s="31"/>
      <c r="H9" s="1" t="s">
        <v>126</v>
      </c>
      <c r="I9" s="6">
        <v>4</v>
      </c>
      <c r="K9" s="1" t="s">
        <v>88</v>
      </c>
      <c r="L9" s="6">
        <v>194</v>
      </c>
      <c r="M9" s="31">
        <f t="shared" si="1"/>
        <v>5.699177438307873E-2</v>
      </c>
    </row>
    <row r="10" spans="1:13" x14ac:dyDescent="0.25">
      <c r="A10" s="1" t="s">
        <v>96</v>
      </c>
      <c r="B10" s="6">
        <v>156</v>
      </c>
      <c r="C10" s="31">
        <f t="shared" si="0"/>
        <v>4.4750430292598967E-2</v>
      </c>
      <c r="D10" s="31"/>
      <c r="E10" s="31"/>
      <c r="F10" s="31"/>
      <c r="H10" s="1" t="s">
        <v>115</v>
      </c>
      <c r="I10" s="6">
        <v>3</v>
      </c>
      <c r="K10" s="1" t="s">
        <v>46</v>
      </c>
      <c r="L10" s="6">
        <v>131</v>
      </c>
      <c r="M10" s="31">
        <f t="shared" si="1"/>
        <v>3.8484136310223266E-2</v>
      </c>
    </row>
    <row r="11" spans="1:13" x14ac:dyDescent="0.25">
      <c r="A11" s="1" t="s">
        <v>122</v>
      </c>
      <c r="B11" s="6">
        <v>104</v>
      </c>
      <c r="C11" s="31">
        <f t="shared" si="0"/>
        <v>2.9833620195065979E-2</v>
      </c>
      <c r="D11" s="31"/>
      <c r="E11" s="31"/>
      <c r="F11" s="31"/>
      <c r="H11" s="1" t="s">
        <v>101</v>
      </c>
      <c r="I11" s="6">
        <v>3</v>
      </c>
      <c r="K11" s="1" t="s">
        <v>118</v>
      </c>
      <c r="L11" s="6">
        <v>84</v>
      </c>
      <c r="M11" s="31">
        <f t="shared" si="1"/>
        <v>2.4676850763807285E-2</v>
      </c>
    </row>
    <row r="12" spans="1:13" x14ac:dyDescent="0.25">
      <c r="A12" s="1" t="s">
        <v>145</v>
      </c>
      <c r="B12" s="6">
        <v>71</v>
      </c>
      <c r="C12" s="31">
        <f t="shared" si="0"/>
        <v>2.0367183017785426E-2</v>
      </c>
      <c r="D12" s="31"/>
      <c r="E12" s="31"/>
      <c r="F12" s="31"/>
      <c r="H12" s="1" t="s">
        <v>37</v>
      </c>
      <c r="I12" s="6">
        <v>3</v>
      </c>
      <c r="K12" s="1" t="s">
        <v>112</v>
      </c>
      <c r="L12" s="6">
        <v>68</v>
      </c>
      <c r="M12" s="31">
        <f t="shared" si="1"/>
        <v>1.9976498237367801E-2</v>
      </c>
    </row>
    <row r="13" spans="1:13" x14ac:dyDescent="0.25">
      <c r="A13" s="1" t="s">
        <v>139</v>
      </c>
      <c r="B13" s="6">
        <v>68</v>
      </c>
      <c r="C13" s="31">
        <f t="shared" si="0"/>
        <v>1.9506597819850834E-2</v>
      </c>
      <c r="D13" s="31"/>
      <c r="E13" s="31"/>
      <c r="F13" s="31"/>
      <c r="H13" s="1" t="s">
        <v>121</v>
      </c>
      <c r="I13" s="6">
        <v>3</v>
      </c>
      <c r="K13" s="1" t="s">
        <v>105</v>
      </c>
      <c r="L13" s="6">
        <v>58</v>
      </c>
      <c r="M13" s="31">
        <f t="shared" si="1"/>
        <v>1.7038777908343124E-2</v>
      </c>
    </row>
    <row r="14" spans="1:13" x14ac:dyDescent="0.25">
      <c r="A14" s="1" t="s">
        <v>95</v>
      </c>
      <c r="B14" s="6">
        <v>65</v>
      </c>
      <c r="C14" s="31">
        <f t="shared" si="0"/>
        <v>1.8646012621916237E-2</v>
      </c>
      <c r="D14" s="31"/>
      <c r="E14" s="31"/>
      <c r="F14" s="31"/>
      <c r="H14" s="1" t="s">
        <v>40</v>
      </c>
      <c r="I14" s="6">
        <v>2</v>
      </c>
      <c r="K14" s="1" t="s">
        <v>134</v>
      </c>
      <c r="L14" s="6">
        <v>54</v>
      </c>
      <c r="M14" s="31">
        <f t="shared" si="1"/>
        <v>1.5863689776733254E-2</v>
      </c>
    </row>
    <row r="15" spans="1:13" x14ac:dyDescent="0.25">
      <c r="A15" s="1" t="s">
        <v>113</v>
      </c>
      <c r="B15" s="6">
        <v>61</v>
      </c>
      <c r="C15" s="31">
        <f t="shared" si="0"/>
        <v>1.7498565691336777E-2</v>
      </c>
      <c r="D15" s="31"/>
      <c r="E15" s="31"/>
      <c r="F15" s="31"/>
      <c r="H15" s="1" t="s">
        <v>142</v>
      </c>
      <c r="I15" s="6">
        <v>2</v>
      </c>
      <c r="K15" s="1" t="s">
        <v>147</v>
      </c>
      <c r="L15" s="6">
        <v>53</v>
      </c>
      <c r="M15" s="31">
        <f t="shared" si="1"/>
        <v>1.5569917743830788E-2</v>
      </c>
    </row>
    <row r="16" spans="1:13" x14ac:dyDescent="0.25">
      <c r="A16" s="1" t="s">
        <v>107</v>
      </c>
      <c r="B16" s="6">
        <v>56</v>
      </c>
      <c r="C16" s="31">
        <f t="shared" si="0"/>
        <v>1.6064257028112448E-2</v>
      </c>
      <c r="D16" s="31"/>
      <c r="E16" s="31"/>
      <c r="F16" s="31"/>
      <c r="H16" s="1" t="s">
        <v>103</v>
      </c>
      <c r="I16" s="6">
        <v>2</v>
      </c>
      <c r="K16" s="1" t="s">
        <v>154</v>
      </c>
      <c r="L16" s="6">
        <v>38</v>
      </c>
      <c r="M16" s="31">
        <f t="shared" si="1"/>
        <v>1.1163337250293772E-2</v>
      </c>
    </row>
    <row r="17" spans="1:21" x14ac:dyDescent="0.25">
      <c r="A17" s="1" t="s">
        <v>158</v>
      </c>
      <c r="B17" s="6">
        <v>56</v>
      </c>
      <c r="C17" s="31">
        <f t="shared" si="0"/>
        <v>1.6064257028112448E-2</v>
      </c>
      <c r="D17" s="31"/>
      <c r="E17" s="31"/>
      <c r="F17" s="31"/>
      <c r="H17" s="1" t="s">
        <v>141</v>
      </c>
      <c r="I17" s="6">
        <v>2</v>
      </c>
      <c r="K17" s="1" t="s">
        <v>153</v>
      </c>
      <c r="L17" s="6">
        <v>35</v>
      </c>
      <c r="M17" s="31">
        <f t="shared" si="1"/>
        <v>1.0282021151586369E-2</v>
      </c>
    </row>
    <row r="18" spans="1:21" x14ac:dyDescent="0.25">
      <c r="A18" s="1" t="s">
        <v>108</v>
      </c>
      <c r="B18" s="6">
        <v>43</v>
      </c>
      <c r="H18" s="1" t="s">
        <v>140</v>
      </c>
      <c r="I18" s="6">
        <v>2</v>
      </c>
      <c r="K18" s="1" t="s">
        <v>104</v>
      </c>
      <c r="L18" s="6">
        <v>34</v>
      </c>
    </row>
    <row r="19" spans="1:21" x14ac:dyDescent="0.25">
      <c r="A19" s="1" t="s">
        <v>148</v>
      </c>
      <c r="B19" s="6">
        <v>38</v>
      </c>
      <c r="H19" s="1" t="s">
        <v>117</v>
      </c>
      <c r="I19" s="6">
        <v>2</v>
      </c>
      <c r="K19" s="1" t="s">
        <v>120</v>
      </c>
      <c r="L19" s="6">
        <v>30</v>
      </c>
    </row>
    <row r="20" spans="1:21" x14ac:dyDescent="0.25">
      <c r="A20" s="1" t="s">
        <v>123</v>
      </c>
      <c r="B20" s="6">
        <v>37</v>
      </c>
      <c r="H20" s="1" t="s">
        <v>161</v>
      </c>
      <c r="I20" s="6">
        <v>2</v>
      </c>
      <c r="K20" s="1" t="s">
        <v>135</v>
      </c>
      <c r="L20" s="6">
        <v>29</v>
      </c>
    </row>
    <row r="21" spans="1:21" x14ac:dyDescent="0.25">
      <c r="A21" s="1" t="s">
        <v>152</v>
      </c>
      <c r="B21" s="6">
        <v>30</v>
      </c>
      <c r="H21" s="1" t="s">
        <v>102</v>
      </c>
      <c r="I21" s="6">
        <v>1</v>
      </c>
      <c r="K21" s="1" t="s">
        <v>137</v>
      </c>
      <c r="L21" s="6">
        <v>24</v>
      </c>
    </row>
    <row r="22" spans="1:21" x14ac:dyDescent="0.25">
      <c r="A22" s="1" t="s">
        <v>156</v>
      </c>
      <c r="B22" s="6">
        <v>29</v>
      </c>
      <c r="H22" s="1" t="s">
        <v>116</v>
      </c>
      <c r="I22" s="6">
        <v>1</v>
      </c>
      <c r="K22" s="1" t="s">
        <v>143</v>
      </c>
      <c r="L22" s="6">
        <v>21</v>
      </c>
    </row>
    <row r="23" spans="1:21" x14ac:dyDescent="0.25">
      <c r="A23" s="1" t="s">
        <v>160</v>
      </c>
      <c r="B23" s="6">
        <v>28</v>
      </c>
      <c r="H23" s="1" t="s">
        <v>127</v>
      </c>
      <c r="I23" s="6">
        <v>1</v>
      </c>
      <c r="K23" s="1" t="s">
        <v>155</v>
      </c>
      <c r="L23" s="6">
        <v>20</v>
      </c>
    </row>
    <row r="24" spans="1:21" x14ac:dyDescent="0.25">
      <c r="A24" s="1" t="s">
        <v>136</v>
      </c>
      <c r="B24" s="6">
        <v>20</v>
      </c>
      <c r="H24" s="1" t="s">
        <v>110</v>
      </c>
      <c r="I24" s="6">
        <v>1</v>
      </c>
      <c r="K24" s="1" t="s">
        <v>5</v>
      </c>
      <c r="L24" s="6">
        <v>19</v>
      </c>
    </row>
    <row r="25" spans="1:21" x14ac:dyDescent="0.25">
      <c r="A25" s="1" t="s">
        <v>125</v>
      </c>
      <c r="B25" s="6">
        <v>20</v>
      </c>
      <c r="H25" s="1" t="s">
        <v>45</v>
      </c>
      <c r="I25" s="6">
        <v>1</v>
      </c>
      <c r="K25" s="1" t="s">
        <v>149</v>
      </c>
      <c r="L25" s="6">
        <v>15</v>
      </c>
    </row>
    <row r="26" spans="1:21" x14ac:dyDescent="0.25">
      <c r="A26" s="1" t="s">
        <v>162</v>
      </c>
      <c r="B26" s="6">
        <v>19</v>
      </c>
      <c r="H26" s="113" t="s">
        <v>164</v>
      </c>
      <c r="I26" s="137">
        <f>SUM(B4:B30,I4:I25)</f>
        <v>3486</v>
      </c>
      <c r="K26" s="1" t="s">
        <v>144</v>
      </c>
      <c r="L26" s="6">
        <v>15</v>
      </c>
    </row>
    <row r="27" spans="1:21" x14ac:dyDescent="0.25">
      <c r="A27" s="1" t="s">
        <v>163</v>
      </c>
      <c r="B27" s="6">
        <v>13</v>
      </c>
      <c r="K27" s="1" t="s">
        <v>119</v>
      </c>
      <c r="L27" s="6">
        <v>15</v>
      </c>
    </row>
    <row r="28" spans="1:21" x14ac:dyDescent="0.25">
      <c r="A28" s="1" t="s">
        <v>159</v>
      </c>
      <c r="B28" s="6">
        <v>13</v>
      </c>
      <c r="K28" s="1" t="s">
        <v>98</v>
      </c>
      <c r="L28" s="6">
        <v>13</v>
      </c>
    </row>
    <row r="29" spans="1:21" x14ac:dyDescent="0.25">
      <c r="A29" s="1" t="s">
        <v>33</v>
      </c>
      <c r="B29" s="6">
        <v>11</v>
      </c>
      <c r="K29" s="1" t="s">
        <v>114</v>
      </c>
      <c r="L29" s="6">
        <v>1</v>
      </c>
    </row>
    <row r="30" spans="1:21" x14ac:dyDescent="0.25">
      <c r="A30" s="1" t="s">
        <v>97</v>
      </c>
      <c r="B30" s="6">
        <v>7</v>
      </c>
      <c r="K30" s="113" t="s">
        <v>164</v>
      </c>
      <c r="L30" s="114">
        <v>3404</v>
      </c>
    </row>
    <row r="32" spans="1:21" x14ac:dyDescent="0.25">
      <c r="A32" t="s">
        <v>328</v>
      </c>
      <c r="K32" s="3" t="s">
        <v>331</v>
      </c>
      <c r="U32" t="s">
        <v>330</v>
      </c>
    </row>
    <row r="34" spans="1:28" x14ac:dyDescent="0.25">
      <c r="B34" s="284" t="s">
        <v>284</v>
      </c>
      <c r="C34" s="293"/>
      <c r="D34" s="294"/>
      <c r="E34" s="284" t="s">
        <v>285</v>
      </c>
      <c r="F34" s="293"/>
      <c r="G34" s="294"/>
      <c r="L34" s="299" t="s">
        <v>246</v>
      </c>
      <c r="M34" s="300"/>
      <c r="N34" s="301" t="s">
        <v>247</v>
      </c>
      <c r="O34" s="302"/>
      <c r="R34" s="159" t="s">
        <v>273</v>
      </c>
      <c r="S34" s="159" t="s">
        <v>282</v>
      </c>
      <c r="V34" s="284" t="s">
        <v>284</v>
      </c>
      <c r="W34" s="293"/>
      <c r="X34" s="294"/>
      <c r="Y34" s="284" t="s">
        <v>285</v>
      </c>
      <c r="Z34" s="293"/>
      <c r="AA34" s="294"/>
    </row>
    <row r="35" spans="1:28" ht="24" x14ac:dyDescent="0.25">
      <c r="A35" s="140" t="s">
        <v>281</v>
      </c>
      <c r="B35" s="152" t="s">
        <v>228</v>
      </c>
      <c r="C35" s="153" t="s">
        <v>229</v>
      </c>
      <c r="D35" s="154" t="s">
        <v>286</v>
      </c>
      <c r="E35" s="152" t="s">
        <v>230</v>
      </c>
      <c r="F35" s="153" t="s">
        <v>231</v>
      </c>
      <c r="G35" s="154" t="s">
        <v>286</v>
      </c>
      <c r="H35" s="155" t="s">
        <v>206</v>
      </c>
      <c r="K35" s="140" t="s">
        <v>281</v>
      </c>
      <c r="L35" s="141" t="s">
        <v>240</v>
      </c>
      <c r="M35" s="142" t="s">
        <v>270</v>
      </c>
      <c r="N35" s="141" t="s">
        <v>241</v>
      </c>
      <c r="O35" s="142" t="s">
        <v>271</v>
      </c>
      <c r="P35" s="143" t="s">
        <v>206</v>
      </c>
      <c r="R35" s="91" t="s">
        <v>283</v>
      </c>
      <c r="S35" s="91" t="s">
        <v>283</v>
      </c>
      <c r="U35" s="126" t="s">
        <v>281</v>
      </c>
      <c r="V35" s="146" t="s">
        <v>228</v>
      </c>
      <c r="W35" s="145" t="s">
        <v>229</v>
      </c>
      <c r="X35" s="147" t="s">
        <v>286</v>
      </c>
      <c r="Y35" s="146" t="s">
        <v>230</v>
      </c>
      <c r="Z35" s="145" t="s">
        <v>231</v>
      </c>
      <c r="AA35" s="147" t="s">
        <v>286</v>
      </c>
      <c r="AB35" s="126" t="s">
        <v>206</v>
      </c>
    </row>
    <row r="36" spans="1:28" x14ac:dyDescent="0.25">
      <c r="A36" s="122" t="s">
        <v>68</v>
      </c>
      <c r="B36" s="116">
        <v>19</v>
      </c>
      <c r="C36" s="81">
        <v>86</v>
      </c>
      <c r="D36" s="148">
        <f>(B36+C36)/H36</f>
        <v>0.14462809917355371</v>
      </c>
      <c r="E36" s="116">
        <v>553</v>
      </c>
      <c r="F36" s="81">
        <v>68</v>
      </c>
      <c r="G36" s="151">
        <f>(E36+F36)/H36</f>
        <v>0.85537190082644632</v>
      </c>
      <c r="H36" s="156">
        <v>726</v>
      </c>
      <c r="K36" s="122" t="s">
        <v>70</v>
      </c>
      <c r="L36" s="116">
        <v>678</v>
      </c>
      <c r="M36" s="139">
        <v>165</v>
      </c>
      <c r="N36" s="116">
        <v>154</v>
      </c>
      <c r="O36" s="139">
        <v>8</v>
      </c>
      <c r="P36" s="139">
        <v>1005</v>
      </c>
      <c r="R36" s="8">
        <f>(L36+M36)/P36</f>
        <v>0.83880597014925373</v>
      </c>
      <c r="S36" s="31">
        <f>1-R36</f>
        <v>0.16119402985074627</v>
      </c>
      <c r="U36" s="1" t="s">
        <v>70</v>
      </c>
      <c r="V36" s="116">
        <v>67</v>
      </c>
      <c r="W36" s="81">
        <v>155</v>
      </c>
      <c r="X36" s="148">
        <f>(V36+W36)/AB36</f>
        <v>0.22089552238805971</v>
      </c>
      <c r="Y36" s="116">
        <v>760</v>
      </c>
      <c r="Z36" s="81">
        <v>23</v>
      </c>
      <c r="AA36" s="148">
        <f>(Y36+Z36)/AB36</f>
        <v>0.77910447761194035</v>
      </c>
      <c r="AB36" s="6">
        <v>1005</v>
      </c>
    </row>
    <row r="37" spans="1:28" x14ac:dyDescent="0.25">
      <c r="A37" s="122" t="s">
        <v>75</v>
      </c>
      <c r="B37" s="116">
        <v>19</v>
      </c>
      <c r="C37" s="81">
        <v>58</v>
      </c>
      <c r="D37" s="148">
        <f t="shared" ref="D37:D65" si="2">(B37+C37)/H37</f>
        <v>0.16666666666666666</v>
      </c>
      <c r="E37" s="116">
        <v>321</v>
      </c>
      <c r="F37" s="81">
        <v>64</v>
      </c>
      <c r="G37" s="151">
        <f t="shared" ref="G37:G65" si="3">(E37+F37)/H37</f>
        <v>0.83333333333333337</v>
      </c>
      <c r="H37" s="156">
        <v>462</v>
      </c>
      <c r="K37" s="122" t="s">
        <v>62</v>
      </c>
      <c r="L37" s="116">
        <v>423</v>
      </c>
      <c r="M37" s="139">
        <v>94</v>
      </c>
      <c r="N37" s="116">
        <v>37</v>
      </c>
      <c r="O37" s="139">
        <v>9</v>
      </c>
      <c r="P37" s="139">
        <v>563</v>
      </c>
      <c r="R37" s="8">
        <f t="shared" ref="R37:R61" si="4">(L37+M37)/P37</f>
        <v>0.91829484902309055</v>
      </c>
      <c r="S37" s="31">
        <f t="shared" ref="S37:S61" si="5">1-R37</f>
        <v>8.1705150976909446E-2</v>
      </c>
      <c r="U37" s="1" t="s">
        <v>62</v>
      </c>
      <c r="V37" s="116">
        <v>39</v>
      </c>
      <c r="W37" s="81">
        <v>84</v>
      </c>
      <c r="X37" s="148">
        <f t="shared" ref="X37:X61" si="6">(V37+W37)/AB37</f>
        <v>0.21847246891651864</v>
      </c>
      <c r="Y37" s="116">
        <v>425</v>
      </c>
      <c r="Z37" s="81">
        <v>15</v>
      </c>
      <c r="AA37" s="148">
        <f t="shared" ref="AA37:AA61" si="7">(Y37+Z37)/AB37</f>
        <v>0.78152753108348139</v>
      </c>
      <c r="AB37" s="6">
        <v>563</v>
      </c>
    </row>
    <row r="38" spans="1:28" x14ac:dyDescent="0.25">
      <c r="A38" s="122" t="s">
        <v>90</v>
      </c>
      <c r="B38" s="116">
        <v>14</v>
      </c>
      <c r="C38" s="81">
        <v>33</v>
      </c>
      <c r="D38" s="148">
        <f t="shared" si="2"/>
        <v>0.10585585585585586</v>
      </c>
      <c r="E38" s="116">
        <v>294</v>
      </c>
      <c r="F38" s="81">
        <v>103</v>
      </c>
      <c r="G38" s="151">
        <f t="shared" si="3"/>
        <v>0.89414414414414412</v>
      </c>
      <c r="H38" s="156">
        <v>444</v>
      </c>
      <c r="K38" s="122" t="s">
        <v>128</v>
      </c>
      <c r="L38" s="116">
        <v>295</v>
      </c>
      <c r="M38" s="139">
        <v>27</v>
      </c>
      <c r="N38" s="116">
        <v>18</v>
      </c>
      <c r="O38" s="139">
        <v>6</v>
      </c>
      <c r="P38" s="139">
        <v>346</v>
      </c>
      <c r="R38" s="8">
        <f t="shared" si="4"/>
        <v>0.93063583815028905</v>
      </c>
      <c r="S38" s="31">
        <f t="shared" si="5"/>
        <v>6.9364161849710948E-2</v>
      </c>
      <c r="U38" s="1" t="s">
        <v>128</v>
      </c>
      <c r="V38" s="116">
        <v>16</v>
      </c>
      <c r="W38" s="81">
        <v>25</v>
      </c>
      <c r="X38" s="148">
        <f t="shared" si="6"/>
        <v>0.11849710982658959</v>
      </c>
      <c r="Y38" s="116">
        <v>305</v>
      </c>
      <c r="Z38" s="81"/>
      <c r="AA38" s="148">
        <f t="shared" si="7"/>
        <v>0.88150289017341044</v>
      </c>
      <c r="AB38" s="6">
        <v>346</v>
      </c>
    </row>
    <row r="39" spans="1:28" x14ac:dyDescent="0.25">
      <c r="A39" s="122" t="s">
        <v>61</v>
      </c>
      <c r="B39" s="116">
        <v>24</v>
      </c>
      <c r="C39" s="81">
        <v>50</v>
      </c>
      <c r="D39" s="148">
        <f t="shared" si="2"/>
        <v>0.20108695652173914</v>
      </c>
      <c r="E39" s="116">
        <v>206</v>
      </c>
      <c r="F39" s="81">
        <v>88</v>
      </c>
      <c r="G39" s="151">
        <f t="shared" si="3"/>
        <v>0.79891304347826086</v>
      </c>
      <c r="H39" s="156">
        <v>368</v>
      </c>
      <c r="K39" s="122" t="s">
        <v>86</v>
      </c>
      <c r="L39" s="116">
        <v>247</v>
      </c>
      <c r="M39" s="139"/>
      <c r="N39" s="116">
        <v>30</v>
      </c>
      <c r="O39" s="139">
        <v>21</v>
      </c>
      <c r="P39" s="139">
        <v>298</v>
      </c>
      <c r="R39" s="8">
        <f t="shared" si="4"/>
        <v>0.82885906040268453</v>
      </c>
      <c r="S39" s="31">
        <f t="shared" si="5"/>
        <v>0.17114093959731547</v>
      </c>
      <c r="U39" s="1" t="s">
        <v>86</v>
      </c>
      <c r="V39" s="116">
        <v>32</v>
      </c>
      <c r="W39" s="81">
        <v>47</v>
      </c>
      <c r="X39" s="148">
        <f t="shared" si="6"/>
        <v>0.2651006711409396</v>
      </c>
      <c r="Y39" s="116">
        <v>219</v>
      </c>
      <c r="Z39" s="81"/>
      <c r="AA39" s="148">
        <f t="shared" si="7"/>
        <v>0.7348993288590604</v>
      </c>
      <c r="AB39" s="6">
        <v>298</v>
      </c>
    </row>
    <row r="40" spans="1:28" x14ac:dyDescent="0.25">
      <c r="A40" s="122" t="s">
        <v>138</v>
      </c>
      <c r="B40" s="116">
        <v>6</v>
      </c>
      <c r="C40" s="81">
        <v>11</v>
      </c>
      <c r="D40" s="148">
        <f t="shared" si="2"/>
        <v>5.6856187290969896E-2</v>
      </c>
      <c r="E40" s="116">
        <v>260</v>
      </c>
      <c r="F40" s="81">
        <v>22</v>
      </c>
      <c r="G40" s="151">
        <f t="shared" si="3"/>
        <v>0.94314381270903014</v>
      </c>
      <c r="H40" s="156">
        <v>299</v>
      </c>
      <c r="K40" s="122" t="s">
        <v>84</v>
      </c>
      <c r="L40" s="116">
        <v>190</v>
      </c>
      <c r="M40" s="139">
        <v>23</v>
      </c>
      <c r="N40" s="116">
        <v>23</v>
      </c>
      <c r="O40" s="139">
        <v>5</v>
      </c>
      <c r="P40" s="139">
        <v>241</v>
      </c>
      <c r="R40" s="8">
        <f t="shared" si="4"/>
        <v>0.88381742738589208</v>
      </c>
      <c r="S40" s="31">
        <f t="shared" si="5"/>
        <v>0.11618257261410792</v>
      </c>
      <c r="U40" s="1" t="s">
        <v>84</v>
      </c>
      <c r="V40" s="116">
        <v>20</v>
      </c>
      <c r="W40" s="81">
        <v>76</v>
      </c>
      <c r="X40" s="148">
        <f t="shared" si="6"/>
        <v>0.39834024896265557</v>
      </c>
      <c r="Y40" s="116">
        <v>132</v>
      </c>
      <c r="Z40" s="81">
        <v>13</v>
      </c>
      <c r="AA40" s="148">
        <f t="shared" si="7"/>
        <v>0.60165975103734437</v>
      </c>
      <c r="AB40" s="6">
        <v>241</v>
      </c>
    </row>
    <row r="41" spans="1:28" x14ac:dyDescent="0.25">
      <c r="A41" s="122" t="s">
        <v>85</v>
      </c>
      <c r="B41" s="116">
        <v>18</v>
      </c>
      <c r="C41" s="81">
        <v>13</v>
      </c>
      <c r="D41" s="148">
        <f t="shared" si="2"/>
        <v>0.1751412429378531</v>
      </c>
      <c r="E41" s="116">
        <v>138</v>
      </c>
      <c r="F41" s="81">
        <v>8</v>
      </c>
      <c r="G41" s="151">
        <f t="shared" si="3"/>
        <v>0.82485875706214684</v>
      </c>
      <c r="H41" s="156">
        <v>177</v>
      </c>
      <c r="K41" s="122" t="s">
        <v>88</v>
      </c>
      <c r="L41" s="116">
        <v>134</v>
      </c>
      <c r="M41" s="139"/>
      <c r="N41" s="116">
        <v>50</v>
      </c>
      <c r="O41" s="139">
        <v>10</v>
      </c>
      <c r="P41" s="139">
        <v>194</v>
      </c>
      <c r="R41" s="8">
        <f t="shared" si="4"/>
        <v>0.69072164948453607</v>
      </c>
      <c r="S41" s="32">
        <f t="shared" si="5"/>
        <v>0.30927835051546393</v>
      </c>
      <c r="U41" s="1" t="s">
        <v>88</v>
      </c>
      <c r="V41" s="116">
        <v>36</v>
      </c>
      <c r="W41" s="81">
        <v>74</v>
      </c>
      <c r="X41" s="148">
        <f t="shared" si="6"/>
        <v>0.5670103092783505</v>
      </c>
      <c r="Y41" s="116">
        <v>84</v>
      </c>
      <c r="Z41" s="81"/>
      <c r="AA41" s="151">
        <f t="shared" si="7"/>
        <v>0.4329896907216495</v>
      </c>
      <c r="AB41" s="6">
        <v>194</v>
      </c>
    </row>
    <row r="42" spans="1:28" x14ac:dyDescent="0.25">
      <c r="A42" s="122" t="s">
        <v>96</v>
      </c>
      <c r="B42" s="116">
        <v>14</v>
      </c>
      <c r="C42" s="81">
        <v>19</v>
      </c>
      <c r="D42" s="148">
        <f t="shared" si="2"/>
        <v>0.21153846153846154</v>
      </c>
      <c r="E42" s="116">
        <v>95</v>
      </c>
      <c r="F42" s="81">
        <v>28</v>
      </c>
      <c r="G42" s="151">
        <f t="shared" si="3"/>
        <v>0.78846153846153844</v>
      </c>
      <c r="H42" s="156">
        <v>156</v>
      </c>
      <c r="K42" s="122" t="s">
        <v>46</v>
      </c>
      <c r="L42" s="116">
        <v>120</v>
      </c>
      <c r="M42" s="139"/>
      <c r="N42" s="116">
        <v>9</v>
      </c>
      <c r="O42" s="139">
        <v>2</v>
      </c>
      <c r="P42" s="139">
        <v>131</v>
      </c>
      <c r="R42" s="8">
        <f t="shared" si="4"/>
        <v>0.91603053435114501</v>
      </c>
      <c r="S42" s="31">
        <f t="shared" si="5"/>
        <v>8.3969465648854991E-2</v>
      </c>
      <c r="U42" s="1" t="s">
        <v>46</v>
      </c>
      <c r="V42" s="116">
        <v>7</v>
      </c>
      <c r="W42" s="81">
        <v>14</v>
      </c>
      <c r="X42" s="148">
        <f t="shared" si="6"/>
        <v>0.16030534351145037</v>
      </c>
      <c r="Y42" s="116">
        <v>110</v>
      </c>
      <c r="Z42" s="81"/>
      <c r="AA42" s="148">
        <f t="shared" si="7"/>
        <v>0.83969465648854957</v>
      </c>
      <c r="AB42" s="6">
        <v>131</v>
      </c>
    </row>
    <row r="43" spans="1:28" x14ac:dyDescent="0.25">
      <c r="A43" s="122" t="s">
        <v>122</v>
      </c>
      <c r="B43" s="116">
        <v>1</v>
      </c>
      <c r="C43" s="81">
        <v>13</v>
      </c>
      <c r="D43" s="148">
        <f t="shared" si="2"/>
        <v>0.13461538461538461</v>
      </c>
      <c r="E43" s="116">
        <v>76</v>
      </c>
      <c r="F43" s="81">
        <v>14</v>
      </c>
      <c r="G43" s="151">
        <f t="shared" si="3"/>
        <v>0.86538461538461542</v>
      </c>
      <c r="H43" s="156">
        <v>104</v>
      </c>
      <c r="K43" s="122" t="s">
        <v>118</v>
      </c>
      <c r="L43" s="116">
        <v>48</v>
      </c>
      <c r="M43" s="139">
        <v>12</v>
      </c>
      <c r="N43" s="116">
        <v>17</v>
      </c>
      <c r="O43" s="139">
        <v>7</v>
      </c>
      <c r="P43" s="139">
        <v>84</v>
      </c>
      <c r="R43" s="8">
        <f t="shared" si="4"/>
        <v>0.7142857142857143</v>
      </c>
      <c r="S43" s="32">
        <f t="shared" si="5"/>
        <v>0.2857142857142857</v>
      </c>
      <c r="U43" s="1" t="s">
        <v>118</v>
      </c>
      <c r="V43" s="116">
        <v>8</v>
      </c>
      <c r="W43" s="81">
        <v>25</v>
      </c>
      <c r="X43" s="148">
        <f t="shared" si="6"/>
        <v>0.39285714285714285</v>
      </c>
      <c r="Y43" s="116">
        <v>51</v>
      </c>
      <c r="Z43" s="81"/>
      <c r="AA43" s="148">
        <f t="shared" si="7"/>
        <v>0.6071428571428571</v>
      </c>
      <c r="AB43" s="6">
        <v>84</v>
      </c>
    </row>
    <row r="44" spans="1:28" x14ac:dyDescent="0.25">
      <c r="A44" s="122" t="s">
        <v>145</v>
      </c>
      <c r="B44" s="116">
        <v>16</v>
      </c>
      <c r="C44" s="81">
        <v>5</v>
      </c>
      <c r="D44" s="148">
        <f t="shared" si="2"/>
        <v>0.29577464788732394</v>
      </c>
      <c r="E44" s="116">
        <v>33</v>
      </c>
      <c r="F44" s="81">
        <v>17</v>
      </c>
      <c r="G44" s="151">
        <f t="shared" si="3"/>
        <v>0.70422535211267601</v>
      </c>
      <c r="H44" s="156">
        <v>71</v>
      </c>
      <c r="K44" s="122" t="s">
        <v>112</v>
      </c>
      <c r="L44" s="116">
        <v>52</v>
      </c>
      <c r="M44" s="139"/>
      <c r="N44" s="116">
        <v>13</v>
      </c>
      <c r="O44" s="139">
        <v>3</v>
      </c>
      <c r="P44" s="139">
        <v>68</v>
      </c>
      <c r="R44" s="8">
        <f t="shared" si="4"/>
        <v>0.76470588235294112</v>
      </c>
      <c r="S44" s="31">
        <f t="shared" si="5"/>
        <v>0.23529411764705888</v>
      </c>
      <c r="U44" s="1" t="s">
        <v>112</v>
      </c>
      <c r="V44" s="116">
        <v>6</v>
      </c>
      <c r="W44" s="81">
        <v>25</v>
      </c>
      <c r="X44" s="148">
        <f t="shared" si="6"/>
        <v>0.45588235294117646</v>
      </c>
      <c r="Y44" s="116">
        <v>33</v>
      </c>
      <c r="Z44" s="81">
        <v>4</v>
      </c>
      <c r="AA44" s="148">
        <f t="shared" si="7"/>
        <v>0.54411764705882348</v>
      </c>
      <c r="AB44" s="6">
        <v>68</v>
      </c>
    </row>
    <row r="45" spans="1:28" x14ac:dyDescent="0.25">
      <c r="A45" s="122" t="s">
        <v>139</v>
      </c>
      <c r="B45" s="116">
        <v>2</v>
      </c>
      <c r="C45" s="81">
        <v>6</v>
      </c>
      <c r="D45" s="148">
        <f t="shared" si="2"/>
        <v>0.11764705882352941</v>
      </c>
      <c r="E45" s="116">
        <v>42</v>
      </c>
      <c r="F45" s="81">
        <v>18</v>
      </c>
      <c r="G45" s="151">
        <f t="shared" si="3"/>
        <v>0.88235294117647056</v>
      </c>
      <c r="H45" s="156">
        <v>68</v>
      </c>
      <c r="K45" s="122" t="s">
        <v>105</v>
      </c>
      <c r="L45" s="116">
        <v>34</v>
      </c>
      <c r="M45" s="139">
        <v>9</v>
      </c>
      <c r="N45" s="116">
        <v>14</v>
      </c>
      <c r="O45" s="139">
        <v>1</v>
      </c>
      <c r="P45" s="139">
        <v>58</v>
      </c>
      <c r="R45" s="8">
        <f t="shared" si="4"/>
        <v>0.74137931034482762</v>
      </c>
      <c r="S45" s="31">
        <f t="shared" si="5"/>
        <v>0.25862068965517238</v>
      </c>
      <c r="U45" s="1" t="s">
        <v>105</v>
      </c>
      <c r="V45" s="116">
        <v>9</v>
      </c>
      <c r="W45" s="81">
        <v>18</v>
      </c>
      <c r="X45" s="148">
        <f t="shared" si="6"/>
        <v>0.46551724137931033</v>
      </c>
      <c r="Y45" s="116">
        <v>31</v>
      </c>
      <c r="Z45" s="81"/>
      <c r="AA45" s="148">
        <f t="shared" si="7"/>
        <v>0.53448275862068961</v>
      </c>
      <c r="AB45" s="6">
        <v>58</v>
      </c>
    </row>
    <row r="46" spans="1:28" x14ac:dyDescent="0.25">
      <c r="A46" s="122" t="s">
        <v>95</v>
      </c>
      <c r="B46" s="116">
        <v>3</v>
      </c>
      <c r="C46" s="81">
        <v>7</v>
      </c>
      <c r="D46" s="148">
        <f t="shared" si="2"/>
        <v>0.15384615384615385</v>
      </c>
      <c r="E46" s="116">
        <v>39</v>
      </c>
      <c r="F46" s="81">
        <v>16</v>
      </c>
      <c r="G46" s="151">
        <f t="shared" si="3"/>
        <v>0.84615384615384615</v>
      </c>
      <c r="H46" s="156">
        <v>65</v>
      </c>
      <c r="K46" s="122" t="s">
        <v>134</v>
      </c>
      <c r="L46" s="116">
        <v>43</v>
      </c>
      <c r="M46" s="139">
        <v>1</v>
      </c>
      <c r="N46" s="116">
        <v>10</v>
      </c>
      <c r="O46" s="139"/>
      <c r="P46" s="139">
        <v>54</v>
      </c>
      <c r="R46" s="8">
        <f t="shared" si="4"/>
        <v>0.81481481481481477</v>
      </c>
      <c r="S46" s="31">
        <f t="shared" si="5"/>
        <v>0.18518518518518523</v>
      </c>
      <c r="U46" s="1" t="s">
        <v>134</v>
      </c>
      <c r="V46" s="116">
        <v>8</v>
      </c>
      <c r="W46" s="81">
        <v>14</v>
      </c>
      <c r="X46" s="148">
        <f t="shared" si="6"/>
        <v>0.40740740740740738</v>
      </c>
      <c r="Y46" s="116">
        <v>31</v>
      </c>
      <c r="Z46" s="81">
        <v>1</v>
      </c>
      <c r="AA46" s="148">
        <f t="shared" si="7"/>
        <v>0.59259259259259256</v>
      </c>
      <c r="AB46" s="6">
        <v>54</v>
      </c>
    </row>
    <row r="47" spans="1:28" x14ac:dyDescent="0.25">
      <c r="A47" s="122" t="s">
        <v>113</v>
      </c>
      <c r="B47" s="116">
        <v>2</v>
      </c>
      <c r="C47" s="81">
        <v>5</v>
      </c>
      <c r="D47" s="148">
        <f t="shared" si="2"/>
        <v>0.11475409836065574</v>
      </c>
      <c r="E47" s="116">
        <v>38</v>
      </c>
      <c r="F47" s="81">
        <v>16</v>
      </c>
      <c r="G47" s="151">
        <f t="shared" si="3"/>
        <v>0.88524590163934425</v>
      </c>
      <c r="H47" s="156">
        <v>61</v>
      </c>
      <c r="K47" s="122" t="s">
        <v>147</v>
      </c>
      <c r="L47" s="116">
        <v>34</v>
      </c>
      <c r="M47" s="139">
        <v>4</v>
      </c>
      <c r="N47" s="116">
        <v>13</v>
      </c>
      <c r="O47" s="139">
        <v>2</v>
      </c>
      <c r="P47" s="139">
        <v>53</v>
      </c>
      <c r="R47" s="8">
        <f t="shared" si="4"/>
        <v>0.71698113207547165</v>
      </c>
      <c r="S47" s="32">
        <f t="shared" si="5"/>
        <v>0.28301886792452835</v>
      </c>
      <c r="U47" s="1" t="s">
        <v>147</v>
      </c>
      <c r="V47" s="116">
        <v>1</v>
      </c>
      <c r="W47" s="81">
        <v>16</v>
      </c>
      <c r="X47" s="148">
        <f t="shared" si="6"/>
        <v>0.32075471698113206</v>
      </c>
      <c r="Y47" s="116">
        <v>36</v>
      </c>
      <c r="Z47" s="81"/>
      <c r="AA47" s="148">
        <f t="shared" si="7"/>
        <v>0.67924528301886788</v>
      </c>
      <c r="AB47" s="6">
        <v>53</v>
      </c>
    </row>
    <row r="48" spans="1:28" x14ac:dyDescent="0.25">
      <c r="A48" s="122" t="s">
        <v>107</v>
      </c>
      <c r="B48" s="116">
        <v>2</v>
      </c>
      <c r="C48" s="81">
        <v>4</v>
      </c>
      <c r="D48" s="148">
        <f t="shared" si="2"/>
        <v>0.10714285714285714</v>
      </c>
      <c r="E48" s="116">
        <v>30</v>
      </c>
      <c r="F48" s="81">
        <v>20</v>
      </c>
      <c r="G48" s="151">
        <f t="shared" si="3"/>
        <v>0.8928571428571429</v>
      </c>
      <c r="H48" s="156">
        <v>56</v>
      </c>
      <c r="K48" s="122" t="s">
        <v>154</v>
      </c>
      <c r="L48" s="116">
        <v>38</v>
      </c>
      <c r="M48" s="139"/>
      <c r="N48" s="116"/>
      <c r="O48" s="139"/>
      <c r="P48" s="139">
        <v>38</v>
      </c>
      <c r="R48" s="8">
        <f t="shared" si="4"/>
        <v>1</v>
      </c>
      <c r="S48" s="31">
        <f t="shared" si="5"/>
        <v>0</v>
      </c>
      <c r="U48" s="1" t="s">
        <v>154</v>
      </c>
      <c r="V48" s="116">
        <v>9</v>
      </c>
      <c r="W48" s="81">
        <v>16</v>
      </c>
      <c r="X48" s="148">
        <f t="shared" si="6"/>
        <v>0.65789473684210531</v>
      </c>
      <c r="Y48" s="116">
        <v>12</v>
      </c>
      <c r="Z48" s="81">
        <v>1</v>
      </c>
      <c r="AA48" s="148">
        <f t="shared" si="7"/>
        <v>0.34210526315789475</v>
      </c>
      <c r="AB48" s="6">
        <v>38</v>
      </c>
    </row>
    <row r="49" spans="1:28" x14ac:dyDescent="0.25">
      <c r="A49" s="122" t="s">
        <v>158</v>
      </c>
      <c r="B49" s="116">
        <v>4</v>
      </c>
      <c r="C49" s="81">
        <v>13</v>
      </c>
      <c r="D49" s="148">
        <f t="shared" si="2"/>
        <v>0.30357142857142855</v>
      </c>
      <c r="E49" s="116">
        <v>26</v>
      </c>
      <c r="F49" s="81">
        <v>13</v>
      </c>
      <c r="G49" s="148">
        <f t="shared" si="3"/>
        <v>0.6964285714285714</v>
      </c>
      <c r="H49" s="156">
        <v>56</v>
      </c>
      <c r="K49" s="122" t="s">
        <v>153</v>
      </c>
      <c r="L49" s="116">
        <v>23</v>
      </c>
      <c r="M49" s="139"/>
      <c r="N49" s="116">
        <v>12</v>
      </c>
      <c r="O49" s="139"/>
      <c r="P49" s="139">
        <v>35</v>
      </c>
      <c r="R49" s="8">
        <f t="shared" si="4"/>
        <v>0.65714285714285714</v>
      </c>
      <c r="S49" s="32">
        <f t="shared" si="5"/>
        <v>0.34285714285714286</v>
      </c>
      <c r="U49" s="1" t="s">
        <v>153</v>
      </c>
      <c r="V49" s="116">
        <v>9</v>
      </c>
      <c r="W49" s="81">
        <v>22</v>
      </c>
      <c r="X49" s="148">
        <f t="shared" si="6"/>
        <v>0.88571428571428568</v>
      </c>
      <c r="Y49" s="116">
        <v>4</v>
      </c>
      <c r="Z49" s="81"/>
      <c r="AA49" s="148">
        <f t="shared" si="7"/>
        <v>0.11428571428571428</v>
      </c>
      <c r="AB49" s="6">
        <v>35</v>
      </c>
    </row>
    <row r="50" spans="1:28" x14ac:dyDescent="0.25">
      <c r="A50" s="122" t="s">
        <v>108</v>
      </c>
      <c r="B50" s="116">
        <v>1</v>
      </c>
      <c r="C50" s="81">
        <v>7</v>
      </c>
      <c r="D50" s="148">
        <f t="shared" si="2"/>
        <v>0.18604651162790697</v>
      </c>
      <c r="E50" s="116">
        <v>31</v>
      </c>
      <c r="F50" s="81">
        <v>4</v>
      </c>
      <c r="G50" s="151">
        <f t="shared" si="3"/>
        <v>0.81395348837209303</v>
      </c>
      <c r="H50" s="156">
        <v>43</v>
      </c>
      <c r="K50" s="122" t="s">
        <v>104</v>
      </c>
      <c r="L50" s="116">
        <v>29</v>
      </c>
      <c r="M50" s="139"/>
      <c r="N50" s="116">
        <v>5</v>
      </c>
      <c r="O50" s="139"/>
      <c r="P50" s="139">
        <v>34</v>
      </c>
      <c r="R50" s="8">
        <f t="shared" si="4"/>
        <v>0.8529411764705882</v>
      </c>
      <c r="S50" s="31">
        <f t="shared" si="5"/>
        <v>0.1470588235294118</v>
      </c>
      <c r="U50" s="1" t="s">
        <v>104</v>
      </c>
      <c r="V50" s="116">
        <v>3</v>
      </c>
      <c r="W50" s="81">
        <v>18</v>
      </c>
      <c r="X50" s="148">
        <f t="shared" si="6"/>
        <v>0.61764705882352944</v>
      </c>
      <c r="Y50" s="116">
        <v>13</v>
      </c>
      <c r="Z50" s="81"/>
      <c r="AA50" s="148">
        <f t="shared" si="7"/>
        <v>0.38235294117647056</v>
      </c>
      <c r="AB50" s="6">
        <v>34</v>
      </c>
    </row>
    <row r="51" spans="1:28" x14ac:dyDescent="0.25">
      <c r="A51" s="122" t="s">
        <v>148</v>
      </c>
      <c r="B51" s="116">
        <v>2</v>
      </c>
      <c r="C51" s="81">
        <v>6</v>
      </c>
      <c r="D51" s="148">
        <f t="shared" si="2"/>
        <v>0.21052631578947367</v>
      </c>
      <c r="E51" s="116">
        <v>28</v>
      </c>
      <c r="F51" s="81">
        <v>2</v>
      </c>
      <c r="G51" s="151">
        <f t="shared" si="3"/>
        <v>0.78947368421052633</v>
      </c>
      <c r="H51" s="156">
        <v>38</v>
      </c>
      <c r="K51" s="122" t="s">
        <v>120</v>
      </c>
      <c r="L51" s="116">
        <v>27</v>
      </c>
      <c r="M51" s="139"/>
      <c r="N51" s="116">
        <v>3</v>
      </c>
      <c r="O51" s="139"/>
      <c r="P51" s="139">
        <v>30</v>
      </c>
      <c r="R51" s="8">
        <f t="shared" si="4"/>
        <v>0.9</v>
      </c>
      <c r="S51" s="31">
        <f t="shared" si="5"/>
        <v>9.9999999999999978E-2</v>
      </c>
      <c r="U51" s="1" t="s">
        <v>120</v>
      </c>
      <c r="V51" s="116">
        <v>2</v>
      </c>
      <c r="W51" s="81">
        <v>7</v>
      </c>
      <c r="X51" s="148">
        <f t="shared" si="6"/>
        <v>0.3</v>
      </c>
      <c r="Y51" s="116">
        <v>21</v>
      </c>
      <c r="Z51" s="81"/>
      <c r="AA51" s="148">
        <f t="shared" si="7"/>
        <v>0.7</v>
      </c>
      <c r="AB51" s="6">
        <v>30</v>
      </c>
    </row>
    <row r="52" spans="1:28" x14ac:dyDescent="0.25">
      <c r="A52" s="122" t="s">
        <v>123</v>
      </c>
      <c r="B52" s="116">
        <v>1</v>
      </c>
      <c r="C52" s="81">
        <v>5</v>
      </c>
      <c r="D52" s="148">
        <f t="shared" si="2"/>
        <v>0.16216216216216217</v>
      </c>
      <c r="E52" s="116">
        <v>20</v>
      </c>
      <c r="F52" s="81">
        <v>11</v>
      </c>
      <c r="G52" s="148">
        <f t="shared" si="3"/>
        <v>0.83783783783783783</v>
      </c>
      <c r="H52" s="156">
        <v>37</v>
      </c>
      <c r="K52" s="122" t="s">
        <v>135</v>
      </c>
      <c r="L52" s="116">
        <v>19</v>
      </c>
      <c r="M52" s="139"/>
      <c r="N52" s="116">
        <v>10</v>
      </c>
      <c r="O52" s="139"/>
      <c r="P52" s="139">
        <v>29</v>
      </c>
      <c r="R52" s="8">
        <f t="shared" si="4"/>
        <v>0.65517241379310343</v>
      </c>
      <c r="S52" s="32">
        <f t="shared" si="5"/>
        <v>0.34482758620689657</v>
      </c>
      <c r="U52" s="1" t="s">
        <v>135</v>
      </c>
      <c r="V52" s="116"/>
      <c r="W52" s="81">
        <v>4</v>
      </c>
      <c r="X52" s="148">
        <f t="shared" si="6"/>
        <v>0.13793103448275862</v>
      </c>
      <c r="Y52" s="116">
        <v>25</v>
      </c>
      <c r="Z52" s="81"/>
      <c r="AA52" s="148">
        <f t="shared" si="7"/>
        <v>0.86206896551724133</v>
      </c>
      <c r="AB52" s="6">
        <v>29</v>
      </c>
    </row>
    <row r="53" spans="1:28" x14ac:dyDescent="0.25">
      <c r="A53" s="122" t="s">
        <v>152</v>
      </c>
      <c r="B53" s="116">
        <v>4</v>
      </c>
      <c r="C53" s="81">
        <v>6</v>
      </c>
      <c r="D53" s="148">
        <f t="shared" si="2"/>
        <v>0.33333333333333331</v>
      </c>
      <c r="E53" s="116">
        <v>17</v>
      </c>
      <c r="F53" s="81">
        <v>3</v>
      </c>
      <c r="G53" s="148">
        <f t="shared" si="3"/>
        <v>0.66666666666666663</v>
      </c>
      <c r="H53" s="156">
        <v>30</v>
      </c>
      <c r="K53" s="122" t="s">
        <v>137</v>
      </c>
      <c r="L53" s="116">
        <v>24</v>
      </c>
      <c r="M53" s="139"/>
      <c r="N53" s="116"/>
      <c r="O53" s="139"/>
      <c r="P53" s="139">
        <v>24</v>
      </c>
      <c r="R53" s="8">
        <f t="shared" si="4"/>
        <v>1</v>
      </c>
      <c r="S53" s="31">
        <f t="shared" si="5"/>
        <v>0</v>
      </c>
      <c r="U53" s="1" t="s">
        <v>137</v>
      </c>
      <c r="V53" s="116"/>
      <c r="W53" s="81">
        <v>22</v>
      </c>
      <c r="X53" s="148">
        <f t="shared" si="6"/>
        <v>0.91666666666666663</v>
      </c>
      <c r="Y53" s="116">
        <v>2</v>
      </c>
      <c r="Z53" s="81"/>
      <c r="AA53" s="148">
        <f t="shared" si="7"/>
        <v>8.3333333333333329E-2</v>
      </c>
      <c r="AB53" s="6">
        <v>24</v>
      </c>
    </row>
    <row r="54" spans="1:28" x14ac:dyDescent="0.25">
      <c r="A54" s="122" t="s">
        <v>156</v>
      </c>
      <c r="B54" s="116">
        <v>5</v>
      </c>
      <c r="C54" s="81">
        <v>3</v>
      </c>
      <c r="D54" s="148">
        <f t="shared" si="2"/>
        <v>0.27586206896551724</v>
      </c>
      <c r="E54" s="116">
        <v>17</v>
      </c>
      <c r="F54" s="81">
        <v>4</v>
      </c>
      <c r="G54" s="148">
        <f t="shared" si="3"/>
        <v>0.72413793103448276</v>
      </c>
      <c r="H54" s="156">
        <v>29</v>
      </c>
      <c r="K54" s="122" t="s">
        <v>143</v>
      </c>
      <c r="L54" s="116">
        <v>19</v>
      </c>
      <c r="M54" s="139"/>
      <c r="N54" s="116">
        <v>2</v>
      </c>
      <c r="O54" s="139"/>
      <c r="P54" s="139">
        <v>21</v>
      </c>
      <c r="R54" s="8">
        <f t="shared" si="4"/>
        <v>0.90476190476190477</v>
      </c>
      <c r="S54" s="31">
        <f t="shared" si="5"/>
        <v>9.5238095238095233E-2</v>
      </c>
      <c r="U54" s="1" t="s">
        <v>143</v>
      </c>
      <c r="V54" s="116">
        <v>2</v>
      </c>
      <c r="W54" s="81">
        <v>12</v>
      </c>
      <c r="X54" s="148">
        <f t="shared" si="6"/>
        <v>0.66666666666666663</v>
      </c>
      <c r="Y54" s="116">
        <v>7</v>
      </c>
      <c r="Z54" s="81"/>
      <c r="AA54" s="148">
        <f t="shared" si="7"/>
        <v>0.33333333333333331</v>
      </c>
      <c r="AB54" s="6">
        <v>21</v>
      </c>
    </row>
    <row r="55" spans="1:28" x14ac:dyDescent="0.25">
      <c r="A55" s="122" t="s">
        <v>160</v>
      </c>
      <c r="B55" s="116">
        <v>3</v>
      </c>
      <c r="C55" s="81">
        <v>1</v>
      </c>
      <c r="D55" s="148">
        <f t="shared" si="2"/>
        <v>0.14285714285714285</v>
      </c>
      <c r="E55" s="116">
        <v>18</v>
      </c>
      <c r="F55" s="81">
        <v>6</v>
      </c>
      <c r="G55" s="148">
        <f t="shared" si="3"/>
        <v>0.8571428571428571</v>
      </c>
      <c r="H55" s="156">
        <v>28</v>
      </c>
      <c r="K55" s="122" t="s">
        <v>155</v>
      </c>
      <c r="L55" s="116">
        <v>18</v>
      </c>
      <c r="M55" s="139"/>
      <c r="N55" s="116">
        <v>2</v>
      </c>
      <c r="O55" s="139"/>
      <c r="P55" s="139">
        <v>20</v>
      </c>
      <c r="R55" s="8">
        <f t="shared" si="4"/>
        <v>0.9</v>
      </c>
      <c r="S55" s="31">
        <f t="shared" si="5"/>
        <v>9.9999999999999978E-2</v>
      </c>
      <c r="U55" s="1" t="s">
        <v>155</v>
      </c>
      <c r="V55" s="116">
        <v>1</v>
      </c>
      <c r="W55" s="81">
        <v>3</v>
      </c>
      <c r="X55" s="148">
        <f t="shared" si="6"/>
        <v>0.2</v>
      </c>
      <c r="Y55" s="116">
        <v>16</v>
      </c>
      <c r="Z55" s="81"/>
      <c r="AA55" s="148">
        <f t="shared" si="7"/>
        <v>0.8</v>
      </c>
      <c r="AB55" s="6">
        <v>20</v>
      </c>
    </row>
    <row r="56" spans="1:28" x14ac:dyDescent="0.25">
      <c r="A56" s="122" t="s">
        <v>136</v>
      </c>
      <c r="B56" s="116"/>
      <c r="C56" s="81">
        <v>2</v>
      </c>
      <c r="D56" s="148">
        <f t="shared" si="2"/>
        <v>0.1</v>
      </c>
      <c r="E56" s="116">
        <v>14</v>
      </c>
      <c r="F56" s="81">
        <v>4</v>
      </c>
      <c r="G56" s="148">
        <f t="shared" si="3"/>
        <v>0.9</v>
      </c>
      <c r="H56" s="156">
        <v>20</v>
      </c>
      <c r="K56" s="122" t="s">
        <v>5</v>
      </c>
      <c r="L56" s="116">
        <v>7</v>
      </c>
      <c r="M56" s="139"/>
      <c r="N56" s="116">
        <v>8</v>
      </c>
      <c r="O56" s="139">
        <v>4</v>
      </c>
      <c r="P56" s="139">
        <v>19</v>
      </c>
      <c r="R56" s="8">
        <f t="shared" si="4"/>
        <v>0.36842105263157893</v>
      </c>
      <c r="S56" s="31">
        <f t="shared" si="5"/>
        <v>0.63157894736842102</v>
      </c>
      <c r="U56" s="1" t="s">
        <v>5</v>
      </c>
      <c r="V56" s="116"/>
      <c r="W56" s="81">
        <v>10</v>
      </c>
      <c r="X56" s="148">
        <f t="shared" si="6"/>
        <v>0.52631578947368418</v>
      </c>
      <c r="Y56" s="116">
        <v>9</v>
      </c>
      <c r="Z56" s="81"/>
      <c r="AA56" s="148">
        <f t="shared" si="7"/>
        <v>0.47368421052631576</v>
      </c>
      <c r="AB56" s="6">
        <v>19</v>
      </c>
    </row>
    <row r="57" spans="1:28" x14ac:dyDescent="0.25">
      <c r="A57" s="122" t="s">
        <v>125</v>
      </c>
      <c r="B57" s="116">
        <v>1</v>
      </c>
      <c r="C57" s="81">
        <v>1</v>
      </c>
      <c r="D57" s="148">
        <f t="shared" si="2"/>
        <v>0.1</v>
      </c>
      <c r="E57" s="116">
        <v>5</v>
      </c>
      <c r="F57" s="81">
        <v>13</v>
      </c>
      <c r="G57" s="148">
        <f t="shared" si="3"/>
        <v>0.9</v>
      </c>
      <c r="H57" s="156">
        <v>20</v>
      </c>
      <c r="K57" s="122" t="s">
        <v>149</v>
      </c>
      <c r="L57" s="116">
        <v>14</v>
      </c>
      <c r="M57" s="139"/>
      <c r="N57" s="116">
        <v>1</v>
      </c>
      <c r="O57" s="139"/>
      <c r="P57" s="139">
        <v>15</v>
      </c>
      <c r="R57" s="8">
        <f t="shared" si="4"/>
        <v>0.93333333333333335</v>
      </c>
      <c r="S57" s="31">
        <f t="shared" si="5"/>
        <v>6.6666666666666652E-2</v>
      </c>
      <c r="U57" s="1" t="s">
        <v>149</v>
      </c>
      <c r="V57" s="116">
        <v>1</v>
      </c>
      <c r="W57" s="81">
        <v>8</v>
      </c>
      <c r="X57" s="148">
        <f t="shared" si="6"/>
        <v>0.6</v>
      </c>
      <c r="Y57" s="116">
        <v>6</v>
      </c>
      <c r="Z57" s="81"/>
      <c r="AA57" s="148">
        <f t="shared" si="7"/>
        <v>0.4</v>
      </c>
      <c r="AB57" s="6">
        <v>15</v>
      </c>
    </row>
    <row r="58" spans="1:28" x14ac:dyDescent="0.25">
      <c r="A58" s="122" t="s">
        <v>162</v>
      </c>
      <c r="B58" s="116">
        <v>2</v>
      </c>
      <c r="C58" s="81">
        <v>2</v>
      </c>
      <c r="D58" s="148">
        <f t="shared" si="2"/>
        <v>0.21052631578947367</v>
      </c>
      <c r="E58" s="116">
        <v>6</v>
      </c>
      <c r="F58" s="81">
        <v>9</v>
      </c>
      <c r="G58" s="148">
        <f t="shared" si="3"/>
        <v>0.78947368421052633</v>
      </c>
      <c r="H58" s="156">
        <v>19</v>
      </c>
      <c r="K58" s="122" t="s">
        <v>144</v>
      </c>
      <c r="L58" s="116">
        <v>15</v>
      </c>
      <c r="M58" s="139"/>
      <c r="N58" s="116"/>
      <c r="O58" s="139"/>
      <c r="P58" s="139">
        <v>15</v>
      </c>
      <c r="R58" s="8">
        <f t="shared" si="4"/>
        <v>1</v>
      </c>
      <c r="S58" s="31">
        <f t="shared" si="5"/>
        <v>0</v>
      </c>
      <c r="U58" s="1" t="s">
        <v>144</v>
      </c>
      <c r="V58" s="116"/>
      <c r="W58" s="81">
        <v>2</v>
      </c>
      <c r="X58" s="148">
        <f t="shared" si="6"/>
        <v>0.13333333333333333</v>
      </c>
      <c r="Y58" s="116">
        <v>13</v>
      </c>
      <c r="Z58" s="81"/>
      <c r="AA58" s="148">
        <f t="shared" si="7"/>
        <v>0.8666666666666667</v>
      </c>
      <c r="AB58" s="6">
        <v>15</v>
      </c>
    </row>
    <row r="59" spans="1:28" x14ac:dyDescent="0.25">
      <c r="A59" s="122" t="s">
        <v>163</v>
      </c>
      <c r="B59" s="116"/>
      <c r="C59" s="81"/>
      <c r="D59" s="148">
        <f t="shared" si="2"/>
        <v>0</v>
      </c>
      <c r="E59" s="116"/>
      <c r="F59" s="81">
        <v>13</v>
      </c>
      <c r="G59" s="148">
        <f t="shared" si="3"/>
        <v>1</v>
      </c>
      <c r="H59" s="156">
        <v>13</v>
      </c>
      <c r="K59" s="122" t="s">
        <v>119</v>
      </c>
      <c r="L59" s="116"/>
      <c r="M59" s="139"/>
      <c r="N59" s="116">
        <v>15</v>
      </c>
      <c r="O59" s="139"/>
      <c r="P59" s="139">
        <v>15</v>
      </c>
      <c r="R59" s="8">
        <f t="shared" si="4"/>
        <v>0</v>
      </c>
      <c r="S59" s="31">
        <f t="shared" si="5"/>
        <v>1</v>
      </c>
      <c r="U59" s="1" t="s">
        <v>119</v>
      </c>
      <c r="V59" s="116">
        <v>2</v>
      </c>
      <c r="W59" s="81">
        <v>7</v>
      </c>
      <c r="X59" s="148">
        <f t="shared" si="6"/>
        <v>0.6</v>
      </c>
      <c r="Y59" s="116">
        <v>6</v>
      </c>
      <c r="Z59" s="81"/>
      <c r="AA59" s="148">
        <f t="shared" si="7"/>
        <v>0.4</v>
      </c>
      <c r="AB59" s="6">
        <v>15</v>
      </c>
    </row>
    <row r="60" spans="1:28" x14ac:dyDescent="0.25">
      <c r="A60" s="122" t="s">
        <v>159</v>
      </c>
      <c r="B60" s="116">
        <v>1</v>
      </c>
      <c r="C60" s="81">
        <v>1</v>
      </c>
      <c r="D60" s="148">
        <f t="shared" si="2"/>
        <v>0.15384615384615385</v>
      </c>
      <c r="E60" s="116">
        <v>6</v>
      </c>
      <c r="F60" s="81">
        <v>5</v>
      </c>
      <c r="G60" s="148">
        <f t="shared" si="3"/>
        <v>0.84615384615384615</v>
      </c>
      <c r="H60" s="156">
        <v>13</v>
      </c>
      <c r="K60" s="122" t="s">
        <v>98</v>
      </c>
      <c r="L60" s="116"/>
      <c r="M60" s="139"/>
      <c r="N60" s="116">
        <v>13</v>
      </c>
      <c r="O60" s="139"/>
      <c r="P60" s="139">
        <v>13</v>
      </c>
      <c r="R60" s="8">
        <f t="shared" si="4"/>
        <v>0</v>
      </c>
      <c r="S60" s="31">
        <f t="shared" si="5"/>
        <v>1</v>
      </c>
      <c r="U60" s="1" t="s">
        <v>98</v>
      </c>
      <c r="V60" s="116">
        <v>3</v>
      </c>
      <c r="W60" s="81">
        <v>9</v>
      </c>
      <c r="X60" s="148">
        <f t="shared" si="6"/>
        <v>0.92307692307692313</v>
      </c>
      <c r="Y60" s="116">
        <v>1</v>
      </c>
      <c r="Z60" s="81"/>
      <c r="AA60" s="148">
        <f t="shared" si="7"/>
        <v>7.6923076923076927E-2</v>
      </c>
      <c r="AB60" s="6">
        <v>13</v>
      </c>
    </row>
    <row r="61" spans="1:28" x14ac:dyDescent="0.25">
      <c r="A61" s="122" t="s">
        <v>33</v>
      </c>
      <c r="B61" s="116"/>
      <c r="C61" s="81">
        <v>3</v>
      </c>
      <c r="D61" s="148">
        <f t="shared" si="2"/>
        <v>0.27272727272727271</v>
      </c>
      <c r="E61" s="116">
        <v>6</v>
      </c>
      <c r="F61" s="81">
        <v>2</v>
      </c>
      <c r="G61" s="148">
        <f t="shared" si="3"/>
        <v>0.72727272727272729</v>
      </c>
      <c r="H61" s="156">
        <v>11</v>
      </c>
      <c r="K61" s="122" t="s">
        <v>114</v>
      </c>
      <c r="L61" s="116"/>
      <c r="M61" s="139"/>
      <c r="N61" s="116">
        <v>1</v>
      </c>
      <c r="O61" s="139"/>
      <c r="P61" s="139">
        <v>1</v>
      </c>
      <c r="R61" s="8">
        <f t="shared" si="4"/>
        <v>0</v>
      </c>
      <c r="S61" s="31">
        <f t="shared" si="5"/>
        <v>1</v>
      </c>
      <c r="U61" s="1" t="s">
        <v>114</v>
      </c>
      <c r="V61" s="116"/>
      <c r="W61" s="81">
        <v>1</v>
      </c>
      <c r="X61" s="148">
        <f t="shared" si="6"/>
        <v>1</v>
      </c>
      <c r="Y61" s="116"/>
      <c r="Z61" s="81"/>
      <c r="AA61" s="148">
        <f t="shared" si="7"/>
        <v>0</v>
      </c>
      <c r="AB61" s="6">
        <v>1</v>
      </c>
    </row>
    <row r="62" spans="1:28" x14ac:dyDescent="0.25">
      <c r="A62" s="122" t="s">
        <v>97</v>
      </c>
      <c r="B62" s="116">
        <v>1</v>
      </c>
      <c r="C62" s="81"/>
      <c r="D62" s="148">
        <f t="shared" si="2"/>
        <v>0.14285714285714285</v>
      </c>
      <c r="E62" s="116"/>
      <c r="F62" s="81">
        <v>6</v>
      </c>
      <c r="G62" s="148">
        <f t="shared" si="3"/>
        <v>0.8571428571428571</v>
      </c>
      <c r="H62" s="156">
        <v>7</v>
      </c>
      <c r="K62" s="124" t="s">
        <v>164</v>
      </c>
      <c r="L62" s="117">
        <v>2531</v>
      </c>
      <c r="M62" s="118">
        <v>335</v>
      </c>
      <c r="N62" s="117">
        <v>460</v>
      </c>
      <c r="O62" s="118">
        <v>78</v>
      </c>
      <c r="P62" s="118">
        <v>3404</v>
      </c>
      <c r="U62" s="113" t="s">
        <v>164</v>
      </c>
      <c r="V62" s="117">
        <v>281</v>
      </c>
      <c r="W62" s="149">
        <v>714</v>
      </c>
      <c r="X62" s="150"/>
      <c r="Y62" s="117">
        <v>2352</v>
      </c>
      <c r="Z62" s="149">
        <v>57</v>
      </c>
      <c r="AA62" s="158"/>
      <c r="AB62" s="114">
        <v>3404</v>
      </c>
    </row>
    <row r="63" spans="1:28" x14ac:dyDescent="0.25">
      <c r="A63" s="122" t="s">
        <v>111</v>
      </c>
      <c r="B63" s="116"/>
      <c r="C63" s="81"/>
      <c r="D63" s="148">
        <f t="shared" si="2"/>
        <v>0</v>
      </c>
      <c r="E63" s="116"/>
      <c r="F63" s="81">
        <v>6</v>
      </c>
      <c r="G63" s="148">
        <f t="shared" si="3"/>
        <v>1</v>
      </c>
      <c r="H63" s="156">
        <v>6</v>
      </c>
    </row>
    <row r="64" spans="1:28" x14ac:dyDescent="0.25">
      <c r="A64" s="122" t="s">
        <v>146</v>
      </c>
      <c r="B64" s="116"/>
      <c r="C64" s="81"/>
      <c r="D64" s="148">
        <f t="shared" si="2"/>
        <v>0</v>
      </c>
      <c r="E64" s="116">
        <v>2</v>
      </c>
      <c r="F64" s="81">
        <v>4</v>
      </c>
      <c r="G64" s="148">
        <f t="shared" si="3"/>
        <v>1</v>
      </c>
      <c r="H64" s="156">
        <v>6</v>
      </c>
    </row>
    <row r="65" spans="1:8" x14ac:dyDescent="0.25">
      <c r="A65" s="122" t="s">
        <v>288</v>
      </c>
      <c r="B65" s="116">
        <v>1</v>
      </c>
      <c r="C65" s="81">
        <v>1</v>
      </c>
      <c r="D65" s="148">
        <f t="shared" si="2"/>
        <v>3.7735849056603772E-2</v>
      </c>
      <c r="E65" s="116">
        <v>0</v>
      </c>
      <c r="F65" s="81">
        <v>51</v>
      </c>
      <c r="G65" s="148">
        <f t="shared" si="3"/>
        <v>0.96226415094339623</v>
      </c>
      <c r="H65" s="156">
        <v>53</v>
      </c>
    </row>
    <row r="66" spans="1:8" x14ac:dyDescent="0.25">
      <c r="A66" s="144" t="s">
        <v>164</v>
      </c>
      <c r="B66" s="117">
        <v>166</v>
      </c>
      <c r="C66" s="149">
        <v>361</v>
      </c>
      <c r="D66" s="118"/>
      <c r="E66" s="117">
        <v>2321</v>
      </c>
      <c r="F66" s="149">
        <v>638</v>
      </c>
      <c r="G66" s="158"/>
      <c r="H66" s="157">
        <v>3486</v>
      </c>
    </row>
  </sheetData>
  <mergeCells count="6">
    <mergeCell ref="L34:M34"/>
    <mergeCell ref="N34:O34"/>
    <mergeCell ref="V34:X34"/>
    <mergeCell ref="Y34:AA34"/>
    <mergeCell ref="B34:D34"/>
    <mergeCell ref="E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zoomScale="85" zoomScaleNormal="85" workbookViewId="0">
      <selection activeCell="E80" sqref="E80"/>
    </sheetView>
  </sheetViews>
  <sheetFormatPr defaultRowHeight="15" x14ac:dyDescent="0.25"/>
  <cols>
    <col min="1" max="1" width="39.42578125" customWidth="1"/>
    <col min="5" max="5" width="43" customWidth="1"/>
    <col min="6" max="6" width="7.5703125" customWidth="1"/>
    <col min="7" max="7" width="8.42578125" bestFit="1" customWidth="1"/>
    <col min="8" max="8" width="6.85546875" bestFit="1" customWidth="1"/>
    <col min="9" max="9" width="7.7109375" customWidth="1"/>
    <col min="10" max="10" width="8.42578125" bestFit="1" customWidth="1"/>
    <col min="11" max="11" width="8.5703125" customWidth="1"/>
    <col min="12" max="12" width="7.42578125" bestFit="1" customWidth="1"/>
    <col min="14" max="14" width="44.85546875" customWidth="1"/>
    <col min="15" max="15" width="4" bestFit="1" customWidth="1"/>
    <col min="16" max="16" width="5.7109375" customWidth="1"/>
    <col min="17" max="17" width="6.85546875" bestFit="1" customWidth="1"/>
    <col min="18" max="18" width="5.5703125" customWidth="1"/>
    <col min="19" max="19" width="4" bestFit="1" customWidth="1"/>
    <col min="20" max="20" width="6.85546875" bestFit="1" customWidth="1"/>
    <col min="21" max="21" width="8.7109375" bestFit="1" customWidth="1"/>
  </cols>
  <sheetData>
    <row r="1" spans="1:21" x14ac:dyDescent="0.25">
      <c r="A1" s="3" t="s">
        <v>287</v>
      </c>
      <c r="E1" s="3" t="s">
        <v>292</v>
      </c>
      <c r="N1" s="3" t="s">
        <v>293</v>
      </c>
    </row>
    <row r="2" spans="1:21" x14ac:dyDescent="0.25">
      <c r="A2" s="3"/>
    </row>
    <row r="3" spans="1:21" x14ac:dyDescent="0.25">
      <c r="F3" s="284" t="s">
        <v>246</v>
      </c>
      <c r="G3" s="293"/>
      <c r="H3" s="294"/>
      <c r="I3" s="284" t="s">
        <v>290</v>
      </c>
      <c r="J3" s="293"/>
      <c r="K3" s="294"/>
      <c r="O3" s="303" t="s">
        <v>284</v>
      </c>
      <c r="P3" s="304"/>
      <c r="Q3" s="305"/>
      <c r="R3" s="303" t="s">
        <v>285</v>
      </c>
      <c r="S3" s="304"/>
      <c r="T3" s="305"/>
    </row>
    <row r="4" spans="1:21" ht="24" x14ac:dyDescent="0.25">
      <c r="A4" s="3" t="s">
        <v>289</v>
      </c>
      <c r="B4" s="3" t="s">
        <v>222</v>
      </c>
      <c r="C4" t="s">
        <v>188</v>
      </c>
      <c r="E4" s="126" t="s">
        <v>289</v>
      </c>
      <c r="F4" s="161" t="s">
        <v>240</v>
      </c>
      <c r="G4" s="162" t="s">
        <v>270</v>
      </c>
      <c r="H4" s="163" t="s">
        <v>291</v>
      </c>
      <c r="I4" s="161" t="s">
        <v>241</v>
      </c>
      <c r="J4" s="162" t="s">
        <v>271</v>
      </c>
      <c r="K4" s="163" t="s">
        <v>291</v>
      </c>
      <c r="L4" s="160" t="s">
        <v>206</v>
      </c>
      <c r="N4" s="164" t="s">
        <v>289</v>
      </c>
      <c r="O4" s="165" t="s">
        <v>228</v>
      </c>
      <c r="P4" s="166" t="s">
        <v>229</v>
      </c>
      <c r="Q4" s="167" t="s">
        <v>291</v>
      </c>
      <c r="R4" s="165" t="s">
        <v>230</v>
      </c>
      <c r="S4" s="166" t="s">
        <v>231</v>
      </c>
      <c r="T4" s="167" t="s">
        <v>291</v>
      </c>
      <c r="U4" s="168" t="s">
        <v>206</v>
      </c>
    </row>
    <row r="5" spans="1:21" x14ac:dyDescent="0.25">
      <c r="A5" t="s">
        <v>42</v>
      </c>
      <c r="B5" s="6">
        <v>1425</v>
      </c>
      <c r="C5" s="31">
        <f>B5/$B$48</f>
        <v>0.20682148040638607</v>
      </c>
      <c r="E5" s="1" t="s">
        <v>42</v>
      </c>
      <c r="F5" s="116">
        <v>914</v>
      </c>
      <c r="G5" s="81">
        <v>145</v>
      </c>
      <c r="H5" s="148">
        <f>(F5+G5)/L5</f>
        <v>0.74315789473684213</v>
      </c>
      <c r="I5" s="116">
        <v>274</v>
      </c>
      <c r="J5" s="81">
        <v>92</v>
      </c>
      <c r="K5" s="151">
        <f>(I5+J5)/L5</f>
        <v>0.25684210526315787</v>
      </c>
      <c r="L5" s="6">
        <v>1425</v>
      </c>
      <c r="N5" s="122" t="s">
        <v>42</v>
      </c>
      <c r="O5" s="116">
        <v>8</v>
      </c>
      <c r="P5" s="81">
        <v>38</v>
      </c>
      <c r="Q5" s="148">
        <f>(O5+P5)/U5</f>
        <v>3.2280701754385965E-2</v>
      </c>
      <c r="R5" s="116">
        <v>1377</v>
      </c>
      <c r="S5" s="81">
        <v>2</v>
      </c>
      <c r="T5" s="151">
        <f>(R5+S5)/U5</f>
        <v>0.96771929824561409</v>
      </c>
      <c r="U5" s="139">
        <v>1425</v>
      </c>
    </row>
    <row r="6" spans="1:21" x14ac:dyDescent="0.25">
      <c r="A6" t="s">
        <v>9</v>
      </c>
      <c r="B6" s="6">
        <v>953</v>
      </c>
      <c r="C6" s="31">
        <f t="shared" ref="C6:C26" si="0">B6/$B$48</f>
        <v>0.13831640058055153</v>
      </c>
      <c r="E6" s="1" t="s">
        <v>9</v>
      </c>
      <c r="F6" s="116">
        <v>713</v>
      </c>
      <c r="G6" s="81">
        <v>127</v>
      </c>
      <c r="H6" s="151">
        <f t="shared" ref="H6:H47" si="1">(F6+G6)/L6</f>
        <v>0.88142707240293805</v>
      </c>
      <c r="I6" s="116">
        <v>88</v>
      </c>
      <c r="J6" s="81">
        <v>25</v>
      </c>
      <c r="K6" s="148">
        <f t="shared" ref="K6:K47" si="2">(I6+J6)/L6</f>
        <v>0.11857292759706191</v>
      </c>
      <c r="L6" s="6">
        <v>953</v>
      </c>
      <c r="N6" s="122" t="s">
        <v>9</v>
      </c>
      <c r="O6" s="116">
        <v>39</v>
      </c>
      <c r="P6" s="81">
        <v>123</v>
      </c>
      <c r="Q6" s="148">
        <f t="shared" ref="Q6:Q47" si="3">(O6+P6)/U6</f>
        <v>0.16998950682056663</v>
      </c>
      <c r="R6" s="116">
        <v>782</v>
      </c>
      <c r="S6" s="81">
        <v>9</v>
      </c>
      <c r="T6" s="151">
        <f t="shared" ref="T6:T47" si="4">(R6+S6)/U6</f>
        <v>0.83001049317943332</v>
      </c>
      <c r="U6" s="139">
        <v>953</v>
      </c>
    </row>
    <row r="7" spans="1:21" x14ac:dyDescent="0.25">
      <c r="A7" t="s">
        <v>36</v>
      </c>
      <c r="B7" s="6">
        <v>913</v>
      </c>
      <c r="C7" s="31">
        <f t="shared" si="0"/>
        <v>0.13251088534107403</v>
      </c>
      <c r="E7" s="1" t="s">
        <v>36</v>
      </c>
      <c r="F7" s="116">
        <v>640</v>
      </c>
      <c r="G7" s="81">
        <v>27</v>
      </c>
      <c r="H7" s="148">
        <f t="shared" si="1"/>
        <v>0.73055859802847756</v>
      </c>
      <c r="I7" s="116">
        <v>218</v>
      </c>
      <c r="J7" s="81">
        <v>28</v>
      </c>
      <c r="K7" s="151">
        <f t="shared" si="2"/>
        <v>0.26944140197152244</v>
      </c>
      <c r="L7" s="6">
        <v>913</v>
      </c>
      <c r="N7" s="122" t="s">
        <v>36</v>
      </c>
      <c r="O7" s="116">
        <v>42</v>
      </c>
      <c r="P7" s="81">
        <v>12</v>
      </c>
      <c r="Q7" s="148">
        <f t="shared" si="3"/>
        <v>5.9145673603504929E-2</v>
      </c>
      <c r="R7" s="116">
        <v>228</v>
      </c>
      <c r="S7" s="81">
        <v>631</v>
      </c>
      <c r="T7" s="151">
        <f t="shared" si="4"/>
        <v>0.94085432639649502</v>
      </c>
      <c r="U7" s="139">
        <v>913</v>
      </c>
    </row>
    <row r="8" spans="1:21" x14ac:dyDescent="0.25">
      <c r="A8" t="s">
        <v>21</v>
      </c>
      <c r="B8" s="6">
        <v>635</v>
      </c>
      <c r="C8" s="31">
        <f t="shared" si="0"/>
        <v>9.2162554426705373E-2</v>
      </c>
      <c r="E8" s="1" t="s">
        <v>21</v>
      </c>
      <c r="F8" s="116">
        <v>435</v>
      </c>
      <c r="G8" s="81">
        <v>63</v>
      </c>
      <c r="H8" s="151">
        <f t="shared" si="1"/>
        <v>0.78425196850393697</v>
      </c>
      <c r="I8" s="116">
        <v>121</v>
      </c>
      <c r="J8" s="81">
        <v>16</v>
      </c>
      <c r="K8" s="148">
        <f t="shared" si="2"/>
        <v>0.215748031496063</v>
      </c>
      <c r="L8" s="6">
        <v>635</v>
      </c>
      <c r="N8" s="122" t="s">
        <v>21</v>
      </c>
      <c r="O8" s="116">
        <v>27</v>
      </c>
      <c r="P8" s="81">
        <v>120</v>
      </c>
      <c r="Q8" s="148">
        <f t="shared" si="3"/>
        <v>0.23149606299212599</v>
      </c>
      <c r="R8" s="116">
        <v>478</v>
      </c>
      <c r="S8" s="81">
        <v>10</v>
      </c>
      <c r="T8" s="151">
        <f t="shared" si="4"/>
        <v>0.76850393700787401</v>
      </c>
      <c r="U8" s="139">
        <v>635</v>
      </c>
    </row>
    <row r="9" spans="1:21" x14ac:dyDescent="0.25">
      <c r="A9" t="s">
        <v>27</v>
      </c>
      <c r="B9" s="6">
        <v>448</v>
      </c>
      <c r="C9" s="31">
        <f t="shared" si="0"/>
        <v>6.5021770682148039E-2</v>
      </c>
      <c r="E9" s="1" t="s">
        <v>27</v>
      </c>
      <c r="F9" s="116">
        <v>358</v>
      </c>
      <c r="G9" s="81">
        <v>36</v>
      </c>
      <c r="H9" s="151">
        <f t="shared" si="1"/>
        <v>0.8794642857142857</v>
      </c>
      <c r="I9" s="116">
        <v>53</v>
      </c>
      <c r="J9" s="81">
        <v>1</v>
      </c>
      <c r="K9" s="148">
        <f t="shared" si="2"/>
        <v>0.12053571428571429</v>
      </c>
      <c r="L9" s="6">
        <v>448</v>
      </c>
      <c r="N9" s="122" t="s">
        <v>27</v>
      </c>
      <c r="O9" s="116">
        <v>27</v>
      </c>
      <c r="P9" s="81">
        <v>110</v>
      </c>
      <c r="Q9" s="151">
        <f t="shared" si="3"/>
        <v>0.30580357142857145</v>
      </c>
      <c r="R9" s="116">
        <v>308</v>
      </c>
      <c r="S9" s="81">
        <v>3</v>
      </c>
      <c r="T9" s="148">
        <f t="shared" si="4"/>
        <v>0.6941964285714286</v>
      </c>
      <c r="U9" s="139">
        <v>448</v>
      </c>
    </row>
    <row r="10" spans="1:21" x14ac:dyDescent="0.25">
      <c r="A10" t="s">
        <v>14</v>
      </c>
      <c r="B10" s="6">
        <v>438</v>
      </c>
      <c r="C10" s="31">
        <f t="shared" si="0"/>
        <v>6.357039187227867E-2</v>
      </c>
      <c r="E10" s="1" t="s">
        <v>14</v>
      </c>
      <c r="F10" s="116">
        <v>341</v>
      </c>
      <c r="G10" s="81">
        <v>37</v>
      </c>
      <c r="H10" s="151">
        <f t="shared" si="1"/>
        <v>0.86301369863013699</v>
      </c>
      <c r="I10" s="116">
        <v>54</v>
      </c>
      <c r="J10" s="81">
        <v>6</v>
      </c>
      <c r="K10" s="148">
        <f t="shared" si="2"/>
        <v>0.13698630136986301</v>
      </c>
      <c r="L10" s="6">
        <v>438</v>
      </c>
      <c r="N10" s="122" t="s">
        <v>14</v>
      </c>
      <c r="O10" s="116">
        <v>19</v>
      </c>
      <c r="P10" s="81">
        <v>83</v>
      </c>
      <c r="Q10" s="148">
        <f t="shared" si="3"/>
        <v>0.23287671232876711</v>
      </c>
      <c r="R10" s="116">
        <v>331</v>
      </c>
      <c r="S10" s="81">
        <v>5</v>
      </c>
      <c r="T10" s="151">
        <f t="shared" si="4"/>
        <v>0.76712328767123283</v>
      </c>
      <c r="U10" s="139">
        <v>438</v>
      </c>
    </row>
    <row r="11" spans="1:21" x14ac:dyDescent="0.25">
      <c r="A11" t="s">
        <v>50</v>
      </c>
      <c r="B11" s="6">
        <v>327</v>
      </c>
      <c r="C11" s="31">
        <f t="shared" si="0"/>
        <v>4.7460087082728593E-2</v>
      </c>
      <c r="E11" s="1" t="s">
        <v>50</v>
      </c>
      <c r="F11" s="116">
        <v>251</v>
      </c>
      <c r="G11" s="81">
        <v>23</v>
      </c>
      <c r="H11" s="151">
        <f t="shared" si="1"/>
        <v>0.8379204892966361</v>
      </c>
      <c r="I11" s="116">
        <v>43</v>
      </c>
      <c r="J11" s="81">
        <v>10</v>
      </c>
      <c r="K11" s="148">
        <f t="shared" si="2"/>
        <v>0.1620795107033639</v>
      </c>
      <c r="L11" s="6">
        <v>327</v>
      </c>
      <c r="N11" s="122" t="s">
        <v>50</v>
      </c>
      <c r="O11" s="116">
        <v>64</v>
      </c>
      <c r="P11" s="81">
        <v>94</v>
      </c>
      <c r="Q11" s="148">
        <f t="shared" si="3"/>
        <v>0.48318042813455658</v>
      </c>
      <c r="R11" s="116">
        <v>160</v>
      </c>
      <c r="S11" s="81">
        <v>9</v>
      </c>
      <c r="T11" s="148">
        <f t="shared" si="4"/>
        <v>0.51681957186544347</v>
      </c>
      <c r="U11" s="139">
        <v>327</v>
      </c>
    </row>
    <row r="12" spans="1:21" x14ac:dyDescent="0.25">
      <c r="A12" t="s">
        <v>23</v>
      </c>
      <c r="B12" s="6">
        <v>296</v>
      </c>
      <c r="C12" s="31">
        <f t="shared" si="0"/>
        <v>4.2960812772133525E-2</v>
      </c>
      <c r="E12" s="1" t="s">
        <v>23</v>
      </c>
      <c r="F12" s="116">
        <v>225</v>
      </c>
      <c r="G12" s="81">
        <v>27</v>
      </c>
      <c r="H12" s="151">
        <f t="shared" si="1"/>
        <v>0.85135135135135132</v>
      </c>
      <c r="I12" s="116">
        <v>36</v>
      </c>
      <c r="J12" s="81">
        <v>8</v>
      </c>
      <c r="K12" s="148">
        <f t="shared" si="2"/>
        <v>0.14864864864864866</v>
      </c>
      <c r="L12" s="6">
        <v>296</v>
      </c>
      <c r="N12" s="122" t="s">
        <v>23</v>
      </c>
      <c r="O12" s="116">
        <v>15</v>
      </c>
      <c r="P12" s="81">
        <v>70</v>
      </c>
      <c r="Q12" s="151">
        <f t="shared" si="3"/>
        <v>0.28716216216216217</v>
      </c>
      <c r="R12" s="116">
        <v>206</v>
      </c>
      <c r="S12" s="81">
        <v>5</v>
      </c>
      <c r="T12" s="148">
        <f t="shared" si="4"/>
        <v>0.71283783783783783</v>
      </c>
      <c r="U12" s="139">
        <v>296</v>
      </c>
    </row>
    <row r="13" spans="1:21" x14ac:dyDescent="0.25">
      <c r="A13" t="s">
        <v>19</v>
      </c>
      <c r="B13" s="6">
        <v>214</v>
      </c>
      <c r="C13" s="31">
        <f t="shared" si="0"/>
        <v>3.1059506531204643E-2</v>
      </c>
      <c r="E13" s="1" t="s">
        <v>19</v>
      </c>
      <c r="F13" s="116">
        <v>153</v>
      </c>
      <c r="G13" s="81">
        <v>11</v>
      </c>
      <c r="H13" s="148">
        <f t="shared" si="1"/>
        <v>0.76635514018691586</v>
      </c>
      <c r="I13" s="116">
        <v>44</v>
      </c>
      <c r="J13" s="81">
        <v>6</v>
      </c>
      <c r="K13" s="148">
        <f t="shared" si="2"/>
        <v>0.23364485981308411</v>
      </c>
      <c r="L13" s="6">
        <v>214</v>
      </c>
      <c r="N13" s="122" t="s">
        <v>19</v>
      </c>
      <c r="O13" s="116">
        <v>23</v>
      </c>
      <c r="P13" s="81">
        <v>62</v>
      </c>
      <c r="Q13" s="151">
        <f t="shared" si="3"/>
        <v>0.39719626168224298</v>
      </c>
      <c r="R13" s="116">
        <v>124</v>
      </c>
      <c r="S13" s="81">
        <v>5</v>
      </c>
      <c r="T13" s="148">
        <f t="shared" si="4"/>
        <v>0.60280373831775702</v>
      </c>
      <c r="U13" s="139">
        <v>214</v>
      </c>
    </row>
    <row r="14" spans="1:21" x14ac:dyDescent="0.25">
      <c r="A14" t="s">
        <v>25</v>
      </c>
      <c r="B14" s="6">
        <v>211</v>
      </c>
      <c r="C14" s="31">
        <f t="shared" si="0"/>
        <v>3.0624092888243831E-2</v>
      </c>
      <c r="E14" s="1" t="s">
        <v>25</v>
      </c>
      <c r="F14" s="116">
        <v>151</v>
      </c>
      <c r="G14" s="81">
        <v>12</v>
      </c>
      <c r="H14" s="151">
        <f t="shared" si="1"/>
        <v>0.77251184834123221</v>
      </c>
      <c r="I14" s="116">
        <v>42</v>
      </c>
      <c r="J14" s="81">
        <v>6</v>
      </c>
      <c r="K14" s="148">
        <f t="shared" si="2"/>
        <v>0.22748815165876776</v>
      </c>
      <c r="L14" s="6">
        <v>211</v>
      </c>
      <c r="N14" s="122" t="s">
        <v>25</v>
      </c>
      <c r="O14" s="116">
        <v>49</v>
      </c>
      <c r="P14" s="81">
        <v>78</v>
      </c>
      <c r="Q14" s="151">
        <f t="shared" si="3"/>
        <v>0.6018957345971564</v>
      </c>
      <c r="R14" s="116">
        <v>82</v>
      </c>
      <c r="S14" s="81">
        <v>2</v>
      </c>
      <c r="T14" s="148">
        <f t="shared" si="4"/>
        <v>0.3981042654028436</v>
      </c>
      <c r="U14" s="139">
        <v>211</v>
      </c>
    </row>
    <row r="15" spans="1:21" x14ac:dyDescent="0.25">
      <c r="A15" t="s">
        <v>31</v>
      </c>
      <c r="B15" s="6">
        <v>158</v>
      </c>
      <c r="C15" s="31">
        <f t="shared" si="0"/>
        <v>2.2931785195936139E-2</v>
      </c>
      <c r="E15" s="1" t="s">
        <v>31</v>
      </c>
      <c r="F15" s="116">
        <v>112</v>
      </c>
      <c r="G15" s="81">
        <v>20</v>
      </c>
      <c r="H15" s="148">
        <f t="shared" si="1"/>
        <v>0.83544303797468356</v>
      </c>
      <c r="I15" s="116">
        <v>21</v>
      </c>
      <c r="J15" s="81">
        <v>5</v>
      </c>
      <c r="K15" s="148">
        <f t="shared" si="2"/>
        <v>0.16455696202531644</v>
      </c>
      <c r="L15" s="6">
        <v>158</v>
      </c>
      <c r="N15" s="122" t="s">
        <v>31</v>
      </c>
      <c r="O15" s="116">
        <v>12</v>
      </c>
      <c r="P15" s="81">
        <v>40</v>
      </c>
      <c r="Q15" s="148">
        <f t="shared" si="3"/>
        <v>0.32911392405063289</v>
      </c>
      <c r="R15" s="116">
        <v>102</v>
      </c>
      <c r="S15" s="81">
        <v>4</v>
      </c>
      <c r="T15" s="148">
        <f t="shared" si="4"/>
        <v>0.67088607594936711</v>
      </c>
      <c r="U15" s="139">
        <v>158</v>
      </c>
    </row>
    <row r="16" spans="1:21" x14ac:dyDescent="0.25">
      <c r="A16" t="s">
        <v>52</v>
      </c>
      <c r="B16" s="6">
        <v>149</v>
      </c>
      <c r="C16" s="31">
        <f t="shared" si="0"/>
        <v>2.1625544267053702E-2</v>
      </c>
      <c r="E16" s="1" t="s">
        <v>52</v>
      </c>
      <c r="F16" s="116">
        <v>121</v>
      </c>
      <c r="G16" s="81">
        <v>10</v>
      </c>
      <c r="H16" s="148">
        <f t="shared" si="1"/>
        <v>0.87919463087248317</v>
      </c>
      <c r="I16" s="116">
        <v>14</v>
      </c>
      <c r="J16" s="81">
        <v>4</v>
      </c>
      <c r="K16" s="148">
        <f t="shared" si="2"/>
        <v>0.12080536912751678</v>
      </c>
      <c r="L16" s="6">
        <v>149</v>
      </c>
      <c r="N16" s="122" t="s">
        <v>52</v>
      </c>
      <c r="O16" s="116">
        <v>33</v>
      </c>
      <c r="P16" s="81">
        <v>42</v>
      </c>
      <c r="Q16" s="151">
        <f t="shared" si="3"/>
        <v>0.50335570469798663</v>
      </c>
      <c r="R16" s="116">
        <v>74</v>
      </c>
      <c r="S16" s="81"/>
      <c r="T16" s="148">
        <f t="shared" si="4"/>
        <v>0.49664429530201343</v>
      </c>
      <c r="U16" s="139">
        <v>149</v>
      </c>
    </row>
    <row r="17" spans="1:21" x14ac:dyDescent="0.25">
      <c r="A17" t="s">
        <v>3</v>
      </c>
      <c r="B17" s="6">
        <v>136</v>
      </c>
      <c r="C17" s="31">
        <f t="shared" si="0"/>
        <v>1.9738751814223514E-2</v>
      </c>
      <c r="E17" s="1" t="s">
        <v>3</v>
      </c>
      <c r="F17" s="116">
        <v>110</v>
      </c>
      <c r="G17" s="81">
        <v>9</v>
      </c>
      <c r="H17" s="148">
        <f t="shared" si="1"/>
        <v>0.875</v>
      </c>
      <c r="I17" s="116">
        <v>15</v>
      </c>
      <c r="J17" s="81">
        <v>2</v>
      </c>
      <c r="K17" s="148">
        <f t="shared" si="2"/>
        <v>0.125</v>
      </c>
      <c r="L17" s="6">
        <v>136</v>
      </c>
      <c r="N17" s="122" t="s">
        <v>3</v>
      </c>
      <c r="O17" s="116">
        <v>7</v>
      </c>
      <c r="P17" s="81">
        <v>41</v>
      </c>
      <c r="Q17" s="148">
        <f t="shared" si="3"/>
        <v>0.35294117647058826</v>
      </c>
      <c r="R17" s="116">
        <v>85</v>
      </c>
      <c r="S17" s="81">
        <v>3</v>
      </c>
      <c r="T17" s="148">
        <f t="shared" si="4"/>
        <v>0.6470588235294118</v>
      </c>
      <c r="U17" s="139">
        <v>136</v>
      </c>
    </row>
    <row r="18" spans="1:21" x14ac:dyDescent="0.25">
      <c r="A18" t="s">
        <v>29</v>
      </c>
      <c r="B18" s="6">
        <v>126</v>
      </c>
      <c r="C18" s="31">
        <f t="shared" si="0"/>
        <v>1.8287373004354138E-2</v>
      </c>
      <c r="E18" s="1" t="s">
        <v>29</v>
      </c>
      <c r="F18" s="116">
        <v>91</v>
      </c>
      <c r="G18" s="81">
        <v>12</v>
      </c>
      <c r="H18" s="148">
        <f t="shared" si="1"/>
        <v>0.81746031746031744</v>
      </c>
      <c r="I18" s="116">
        <v>21</v>
      </c>
      <c r="J18" s="81">
        <v>2</v>
      </c>
      <c r="K18" s="148">
        <f t="shared" si="2"/>
        <v>0.18253968253968253</v>
      </c>
      <c r="L18" s="6">
        <v>126</v>
      </c>
      <c r="N18" s="122" t="s">
        <v>29</v>
      </c>
      <c r="O18" s="116">
        <v>5</v>
      </c>
      <c r="P18" s="81">
        <v>38</v>
      </c>
      <c r="Q18" s="148">
        <f t="shared" si="3"/>
        <v>0.34126984126984128</v>
      </c>
      <c r="R18" s="116">
        <v>80</v>
      </c>
      <c r="S18" s="81">
        <v>3</v>
      </c>
      <c r="T18" s="148">
        <f t="shared" si="4"/>
        <v>0.65873015873015872</v>
      </c>
      <c r="U18" s="139">
        <v>126</v>
      </c>
    </row>
    <row r="19" spans="1:21" x14ac:dyDescent="0.25">
      <c r="A19" t="s">
        <v>54</v>
      </c>
      <c r="B19" s="6">
        <v>120</v>
      </c>
      <c r="C19" s="31">
        <f t="shared" si="0"/>
        <v>1.741654571843251E-2</v>
      </c>
      <c r="E19" s="1" t="s">
        <v>54</v>
      </c>
      <c r="F19" s="116">
        <v>77</v>
      </c>
      <c r="G19" s="81">
        <v>7</v>
      </c>
      <c r="H19" s="148">
        <f t="shared" si="1"/>
        <v>0.7</v>
      </c>
      <c r="I19" s="116">
        <v>33</v>
      </c>
      <c r="J19" s="81">
        <v>3</v>
      </c>
      <c r="K19" s="151">
        <f t="shared" si="2"/>
        <v>0.3</v>
      </c>
      <c r="L19" s="6">
        <v>120</v>
      </c>
      <c r="N19" s="122" t="s">
        <v>54</v>
      </c>
      <c r="O19" s="116">
        <v>20</v>
      </c>
      <c r="P19" s="81">
        <v>23</v>
      </c>
      <c r="Q19" s="148">
        <f t="shared" si="3"/>
        <v>0.35833333333333334</v>
      </c>
      <c r="R19" s="116">
        <v>76</v>
      </c>
      <c r="S19" s="81">
        <v>1</v>
      </c>
      <c r="T19" s="148">
        <f t="shared" si="4"/>
        <v>0.64166666666666672</v>
      </c>
      <c r="U19" s="139">
        <v>120</v>
      </c>
    </row>
    <row r="20" spans="1:21" x14ac:dyDescent="0.25">
      <c r="A20" t="s">
        <v>17</v>
      </c>
      <c r="B20" s="6">
        <v>93</v>
      </c>
      <c r="C20" s="31">
        <f t="shared" si="0"/>
        <v>1.3497822931785195E-2</v>
      </c>
      <c r="E20" s="1" t="s">
        <v>17</v>
      </c>
      <c r="F20" s="116">
        <v>76</v>
      </c>
      <c r="G20" s="81">
        <v>5</v>
      </c>
      <c r="H20" s="148">
        <f t="shared" si="1"/>
        <v>0.87096774193548387</v>
      </c>
      <c r="I20" s="116">
        <v>8</v>
      </c>
      <c r="J20" s="81">
        <v>4</v>
      </c>
      <c r="K20" s="148">
        <f t="shared" si="2"/>
        <v>0.12903225806451613</v>
      </c>
      <c r="L20" s="6">
        <v>93</v>
      </c>
      <c r="N20" s="122" t="s">
        <v>17</v>
      </c>
      <c r="O20" s="116">
        <v>8</v>
      </c>
      <c r="P20" s="81">
        <v>23</v>
      </c>
      <c r="Q20" s="148">
        <f t="shared" si="3"/>
        <v>0.33333333333333331</v>
      </c>
      <c r="R20" s="116">
        <v>61</v>
      </c>
      <c r="S20" s="81">
        <v>1</v>
      </c>
      <c r="T20" s="148">
        <f t="shared" si="4"/>
        <v>0.66666666666666663</v>
      </c>
      <c r="U20" s="139">
        <v>93</v>
      </c>
    </row>
    <row r="21" spans="1:21" x14ac:dyDescent="0.25">
      <c r="A21" t="s">
        <v>56</v>
      </c>
      <c r="B21" s="6">
        <v>61</v>
      </c>
      <c r="C21" s="31">
        <f t="shared" si="0"/>
        <v>8.8534107402031929E-3</v>
      </c>
      <c r="E21" s="1" t="s">
        <v>56</v>
      </c>
      <c r="F21" s="116">
        <v>51</v>
      </c>
      <c r="G21" s="81">
        <v>6</v>
      </c>
      <c r="H21" s="148">
        <f t="shared" si="1"/>
        <v>0.93442622950819676</v>
      </c>
      <c r="I21" s="116">
        <v>3</v>
      </c>
      <c r="J21" s="81">
        <v>1</v>
      </c>
      <c r="K21" s="148">
        <f t="shared" si="2"/>
        <v>6.5573770491803282E-2</v>
      </c>
      <c r="L21" s="6">
        <v>61</v>
      </c>
      <c r="N21" s="122" t="s">
        <v>56</v>
      </c>
      <c r="O21" s="116">
        <v>8</v>
      </c>
      <c r="P21" s="81">
        <v>8</v>
      </c>
      <c r="Q21" s="148">
        <f t="shared" si="3"/>
        <v>0.26229508196721313</v>
      </c>
      <c r="R21" s="116">
        <v>45</v>
      </c>
      <c r="S21" s="81"/>
      <c r="T21" s="151">
        <f t="shared" si="4"/>
        <v>0.73770491803278693</v>
      </c>
      <c r="U21" s="139">
        <v>61</v>
      </c>
    </row>
    <row r="22" spans="1:21" x14ac:dyDescent="0.25">
      <c r="A22" t="s">
        <v>48</v>
      </c>
      <c r="B22" s="6">
        <v>36</v>
      </c>
      <c r="C22" s="31">
        <f t="shared" si="0"/>
        <v>5.2249637155297535E-3</v>
      </c>
      <c r="E22" s="1" t="s">
        <v>48</v>
      </c>
      <c r="F22" s="116">
        <v>19</v>
      </c>
      <c r="G22" s="81">
        <v>3</v>
      </c>
      <c r="H22" s="148">
        <f t="shared" si="1"/>
        <v>0.61111111111111116</v>
      </c>
      <c r="I22" s="116">
        <v>9</v>
      </c>
      <c r="J22" s="81">
        <v>5</v>
      </c>
      <c r="K22" s="151">
        <f t="shared" si="2"/>
        <v>0.3888888888888889</v>
      </c>
      <c r="L22" s="6">
        <v>36</v>
      </c>
      <c r="N22" s="122" t="s">
        <v>48</v>
      </c>
      <c r="O22" s="116">
        <v>7</v>
      </c>
      <c r="P22" s="81">
        <v>15</v>
      </c>
      <c r="Q22" s="148">
        <f t="shared" si="3"/>
        <v>0.61111111111111116</v>
      </c>
      <c r="R22" s="116">
        <v>14</v>
      </c>
      <c r="S22" s="81"/>
      <c r="T22" s="148">
        <f t="shared" si="4"/>
        <v>0.3888888888888889</v>
      </c>
      <c r="U22" s="139">
        <v>36</v>
      </c>
    </row>
    <row r="23" spans="1:21" x14ac:dyDescent="0.25">
      <c r="A23" t="s">
        <v>44</v>
      </c>
      <c r="B23" s="6">
        <v>35</v>
      </c>
      <c r="C23" s="31">
        <f t="shared" si="0"/>
        <v>5.0798258345428155E-3</v>
      </c>
      <c r="E23" s="1" t="s">
        <v>44</v>
      </c>
      <c r="F23" s="116">
        <v>25</v>
      </c>
      <c r="G23" s="81"/>
      <c r="H23" s="148">
        <f t="shared" si="1"/>
        <v>0.7142857142857143</v>
      </c>
      <c r="I23" s="116">
        <v>9</v>
      </c>
      <c r="J23" s="81">
        <v>1</v>
      </c>
      <c r="K23" s="148">
        <f t="shared" si="2"/>
        <v>0.2857142857142857</v>
      </c>
      <c r="L23" s="6">
        <v>35</v>
      </c>
      <c r="N23" s="122" t="s">
        <v>44</v>
      </c>
      <c r="O23" s="116">
        <v>7</v>
      </c>
      <c r="P23" s="81">
        <v>21</v>
      </c>
      <c r="Q23" s="148">
        <f t="shared" si="3"/>
        <v>0.8</v>
      </c>
      <c r="R23" s="116">
        <v>7</v>
      </c>
      <c r="S23" s="81"/>
      <c r="T23" s="148">
        <f t="shared" si="4"/>
        <v>0.2</v>
      </c>
      <c r="U23" s="139">
        <v>35</v>
      </c>
    </row>
    <row r="24" spans="1:21" x14ac:dyDescent="0.25">
      <c r="A24" t="s">
        <v>58</v>
      </c>
      <c r="B24" s="6">
        <v>24</v>
      </c>
      <c r="C24" s="31">
        <f t="shared" si="0"/>
        <v>3.4833091436865023E-3</v>
      </c>
      <c r="E24" s="1" t="s">
        <v>58</v>
      </c>
      <c r="F24" s="116">
        <v>16</v>
      </c>
      <c r="G24" s="81">
        <v>1</v>
      </c>
      <c r="H24" s="148">
        <f t="shared" si="1"/>
        <v>0.70833333333333337</v>
      </c>
      <c r="I24" s="116">
        <v>7</v>
      </c>
      <c r="J24" s="81"/>
      <c r="K24" s="148">
        <f t="shared" si="2"/>
        <v>0.29166666666666669</v>
      </c>
      <c r="L24" s="6">
        <v>24</v>
      </c>
      <c r="N24" s="122" t="s">
        <v>58</v>
      </c>
      <c r="O24" s="116">
        <v>10</v>
      </c>
      <c r="P24" s="81">
        <v>6</v>
      </c>
      <c r="Q24" s="148">
        <f t="shared" si="3"/>
        <v>0.66666666666666663</v>
      </c>
      <c r="R24" s="116">
        <v>7</v>
      </c>
      <c r="S24" s="81">
        <v>1</v>
      </c>
      <c r="T24" s="148">
        <f t="shared" si="4"/>
        <v>0.33333333333333331</v>
      </c>
      <c r="U24" s="139">
        <v>24</v>
      </c>
    </row>
    <row r="25" spans="1:21" x14ac:dyDescent="0.25">
      <c r="A25" t="s">
        <v>67</v>
      </c>
      <c r="B25" s="6">
        <v>14</v>
      </c>
      <c r="C25" s="31">
        <f t="shared" si="0"/>
        <v>2.0319303338171262E-3</v>
      </c>
      <c r="E25" s="1" t="s">
        <v>67</v>
      </c>
      <c r="F25" s="116">
        <v>5</v>
      </c>
      <c r="G25" s="81">
        <v>1</v>
      </c>
      <c r="H25" s="148">
        <f t="shared" si="1"/>
        <v>0.42857142857142855</v>
      </c>
      <c r="I25" s="116">
        <v>8</v>
      </c>
      <c r="J25" s="81"/>
      <c r="K25" s="148">
        <f t="shared" si="2"/>
        <v>0.5714285714285714</v>
      </c>
      <c r="L25" s="6">
        <v>14</v>
      </c>
      <c r="N25" s="122" t="s">
        <v>67</v>
      </c>
      <c r="O25" s="116">
        <v>3</v>
      </c>
      <c r="P25" s="81">
        <v>5</v>
      </c>
      <c r="Q25" s="148">
        <f t="shared" si="3"/>
        <v>0.5714285714285714</v>
      </c>
      <c r="R25" s="116">
        <v>6</v>
      </c>
      <c r="S25" s="81"/>
      <c r="T25" s="148">
        <f t="shared" si="4"/>
        <v>0.42857142857142855</v>
      </c>
      <c r="U25" s="139">
        <v>14</v>
      </c>
    </row>
    <row r="26" spans="1:21" x14ac:dyDescent="0.25">
      <c r="A26" t="s">
        <v>69</v>
      </c>
      <c r="B26" s="6">
        <v>11</v>
      </c>
      <c r="C26" s="31">
        <f t="shared" si="0"/>
        <v>1.5965166908563134E-3</v>
      </c>
      <c r="E26" s="1" t="s">
        <v>69</v>
      </c>
      <c r="F26" s="116">
        <v>9</v>
      </c>
      <c r="G26" s="81"/>
      <c r="H26" s="148">
        <f t="shared" si="1"/>
        <v>0.81818181818181823</v>
      </c>
      <c r="I26" s="116">
        <v>2</v>
      </c>
      <c r="J26" s="81"/>
      <c r="K26" s="148">
        <f t="shared" si="2"/>
        <v>0.18181818181818182</v>
      </c>
      <c r="L26" s="6">
        <v>11</v>
      </c>
      <c r="N26" s="122" t="s">
        <v>69</v>
      </c>
      <c r="O26" s="116">
        <v>2</v>
      </c>
      <c r="P26" s="81">
        <v>7</v>
      </c>
      <c r="Q26" s="148">
        <f t="shared" si="3"/>
        <v>0.81818181818181823</v>
      </c>
      <c r="R26" s="116">
        <v>2</v>
      </c>
      <c r="S26" s="81"/>
      <c r="T26" s="148">
        <f t="shared" si="4"/>
        <v>0.18181818181818182</v>
      </c>
      <c r="U26" s="139">
        <v>11</v>
      </c>
    </row>
    <row r="27" spans="1:21" x14ac:dyDescent="0.25">
      <c r="A27" t="s">
        <v>72</v>
      </c>
      <c r="B27" s="6">
        <v>7</v>
      </c>
      <c r="E27" s="1" t="s">
        <v>72</v>
      </c>
      <c r="F27" s="116">
        <v>6</v>
      </c>
      <c r="G27" s="81"/>
      <c r="H27" s="148">
        <f t="shared" si="1"/>
        <v>0.8571428571428571</v>
      </c>
      <c r="I27" s="116">
        <v>1</v>
      </c>
      <c r="J27" s="81"/>
      <c r="K27" s="148">
        <f t="shared" si="2"/>
        <v>0.14285714285714285</v>
      </c>
      <c r="L27" s="6">
        <v>7</v>
      </c>
      <c r="N27" s="122" t="s">
        <v>72</v>
      </c>
      <c r="O27" s="116"/>
      <c r="P27" s="81">
        <v>3</v>
      </c>
      <c r="Q27" s="148">
        <f t="shared" si="3"/>
        <v>0.42857142857142855</v>
      </c>
      <c r="R27" s="116">
        <v>4</v>
      </c>
      <c r="S27" s="81"/>
      <c r="T27" s="148">
        <f t="shared" si="4"/>
        <v>0.5714285714285714</v>
      </c>
      <c r="U27" s="139">
        <v>7</v>
      </c>
    </row>
    <row r="28" spans="1:21" x14ac:dyDescent="0.25">
      <c r="A28" t="s">
        <v>74</v>
      </c>
      <c r="B28" s="6">
        <v>7</v>
      </c>
      <c r="E28" s="1" t="s">
        <v>74</v>
      </c>
      <c r="F28" s="116">
        <v>3</v>
      </c>
      <c r="G28" s="81"/>
      <c r="H28" s="148">
        <f t="shared" si="1"/>
        <v>0.42857142857142855</v>
      </c>
      <c r="I28" s="116">
        <v>4</v>
      </c>
      <c r="J28" s="81"/>
      <c r="K28" s="148">
        <f t="shared" si="2"/>
        <v>0.5714285714285714</v>
      </c>
      <c r="L28" s="6">
        <v>7</v>
      </c>
      <c r="N28" s="122" t="s">
        <v>74</v>
      </c>
      <c r="O28" s="116">
        <v>2</v>
      </c>
      <c r="P28" s="81">
        <v>3</v>
      </c>
      <c r="Q28" s="148">
        <f t="shared" si="3"/>
        <v>0.7142857142857143</v>
      </c>
      <c r="R28" s="116">
        <v>2</v>
      </c>
      <c r="S28" s="81"/>
      <c r="T28" s="148">
        <f t="shared" si="4"/>
        <v>0.2857142857142857</v>
      </c>
      <c r="U28" s="139">
        <v>7</v>
      </c>
    </row>
    <row r="29" spans="1:21" x14ac:dyDescent="0.25">
      <c r="A29" t="s">
        <v>60</v>
      </c>
      <c r="B29" s="6">
        <v>6</v>
      </c>
      <c r="E29" s="1" t="s">
        <v>60</v>
      </c>
      <c r="F29" s="116">
        <v>5</v>
      </c>
      <c r="G29" s="81"/>
      <c r="H29" s="148">
        <f t="shared" si="1"/>
        <v>0.83333333333333337</v>
      </c>
      <c r="I29" s="116">
        <v>1</v>
      </c>
      <c r="J29" s="81"/>
      <c r="K29" s="148">
        <f t="shared" si="2"/>
        <v>0.16666666666666666</v>
      </c>
      <c r="L29" s="6">
        <v>6</v>
      </c>
      <c r="N29" s="122" t="s">
        <v>60</v>
      </c>
      <c r="O29" s="116">
        <v>2</v>
      </c>
      <c r="P29" s="81">
        <v>2</v>
      </c>
      <c r="Q29" s="148">
        <f t="shared" si="3"/>
        <v>0.66666666666666663</v>
      </c>
      <c r="R29" s="116">
        <v>2</v>
      </c>
      <c r="S29" s="81"/>
      <c r="T29" s="148">
        <f t="shared" si="4"/>
        <v>0.33333333333333331</v>
      </c>
      <c r="U29" s="139">
        <v>6</v>
      </c>
    </row>
    <row r="30" spans="1:21" x14ac:dyDescent="0.25">
      <c r="A30" t="s">
        <v>92</v>
      </c>
      <c r="B30" s="6">
        <v>6</v>
      </c>
      <c r="E30" s="1" t="s">
        <v>92</v>
      </c>
      <c r="F30" s="116">
        <v>4</v>
      </c>
      <c r="G30" s="81"/>
      <c r="H30" s="148">
        <f t="shared" si="1"/>
        <v>0.66666666666666663</v>
      </c>
      <c r="I30" s="116">
        <v>2</v>
      </c>
      <c r="J30" s="81"/>
      <c r="K30" s="148">
        <f t="shared" si="2"/>
        <v>0.33333333333333331</v>
      </c>
      <c r="L30" s="6">
        <v>6</v>
      </c>
      <c r="N30" s="122" t="s">
        <v>92</v>
      </c>
      <c r="O30" s="116"/>
      <c r="P30" s="81"/>
      <c r="Q30" s="148">
        <f t="shared" si="3"/>
        <v>0</v>
      </c>
      <c r="R30" s="116">
        <v>6</v>
      </c>
      <c r="S30" s="81"/>
      <c r="T30" s="148">
        <f t="shared" si="4"/>
        <v>1</v>
      </c>
      <c r="U30" s="139">
        <v>6</v>
      </c>
    </row>
    <row r="31" spans="1:21" x14ac:dyDescent="0.25">
      <c r="A31" t="s">
        <v>129</v>
      </c>
      <c r="B31" s="6">
        <v>5</v>
      </c>
      <c r="E31" s="1" t="s">
        <v>129</v>
      </c>
      <c r="F31" s="116">
        <v>5</v>
      </c>
      <c r="G31" s="81"/>
      <c r="H31" s="148">
        <f t="shared" si="1"/>
        <v>1</v>
      </c>
      <c r="I31" s="116"/>
      <c r="J31" s="81"/>
      <c r="K31" s="148">
        <f t="shared" si="2"/>
        <v>0</v>
      </c>
      <c r="L31" s="6">
        <v>5</v>
      </c>
      <c r="N31" s="122" t="s">
        <v>129</v>
      </c>
      <c r="O31" s="116"/>
      <c r="P31" s="81">
        <v>1</v>
      </c>
      <c r="Q31" s="148">
        <f t="shared" si="3"/>
        <v>0.2</v>
      </c>
      <c r="R31" s="116">
        <v>4</v>
      </c>
      <c r="S31" s="81"/>
      <c r="T31" s="148">
        <f t="shared" si="4"/>
        <v>0.8</v>
      </c>
      <c r="U31" s="139">
        <v>5</v>
      </c>
    </row>
    <row r="32" spans="1:21" x14ac:dyDescent="0.25">
      <c r="A32" t="s">
        <v>81</v>
      </c>
      <c r="B32" s="6">
        <v>4</v>
      </c>
      <c r="E32" s="1" t="s">
        <v>81</v>
      </c>
      <c r="F32" s="116">
        <v>3</v>
      </c>
      <c r="G32" s="81"/>
      <c r="H32" s="148">
        <f t="shared" si="1"/>
        <v>0.75</v>
      </c>
      <c r="I32" s="116">
        <v>1</v>
      </c>
      <c r="J32" s="81"/>
      <c r="K32" s="148">
        <f t="shared" si="2"/>
        <v>0.25</v>
      </c>
      <c r="L32" s="6">
        <v>4</v>
      </c>
      <c r="N32" s="122" t="s">
        <v>81</v>
      </c>
      <c r="O32" s="116">
        <v>2</v>
      </c>
      <c r="P32" s="81">
        <v>1</v>
      </c>
      <c r="Q32" s="148">
        <f t="shared" si="3"/>
        <v>0.75</v>
      </c>
      <c r="R32" s="116">
        <v>1</v>
      </c>
      <c r="S32" s="81"/>
      <c r="T32" s="148">
        <f t="shared" si="4"/>
        <v>0.25</v>
      </c>
      <c r="U32" s="139">
        <v>4</v>
      </c>
    </row>
    <row r="33" spans="1:21" x14ac:dyDescent="0.25">
      <c r="A33" t="s">
        <v>83</v>
      </c>
      <c r="B33" s="6">
        <v>4</v>
      </c>
      <c r="E33" s="1" t="s">
        <v>83</v>
      </c>
      <c r="F33" s="116">
        <v>3</v>
      </c>
      <c r="G33" s="81"/>
      <c r="H33" s="148">
        <f t="shared" si="1"/>
        <v>0.75</v>
      </c>
      <c r="I33" s="116">
        <v>1</v>
      </c>
      <c r="J33" s="81"/>
      <c r="K33" s="148">
        <f t="shared" si="2"/>
        <v>0.25</v>
      </c>
      <c r="L33" s="6">
        <v>4</v>
      </c>
      <c r="N33" s="122" t="s">
        <v>83</v>
      </c>
      <c r="O33" s="116"/>
      <c r="P33" s="81">
        <v>2</v>
      </c>
      <c r="Q33" s="148">
        <f t="shared" si="3"/>
        <v>0.5</v>
      </c>
      <c r="R33" s="116">
        <v>2</v>
      </c>
      <c r="S33" s="81"/>
      <c r="T33" s="148">
        <f t="shared" si="4"/>
        <v>0.5</v>
      </c>
      <c r="U33" s="139">
        <v>4</v>
      </c>
    </row>
    <row r="34" spans="1:21" x14ac:dyDescent="0.25">
      <c r="A34" t="s">
        <v>79</v>
      </c>
      <c r="B34" s="6">
        <v>4</v>
      </c>
      <c r="E34" s="1" t="s">
        <v>79</v>
      </c>
      <c r="F34" s="116">
        <v>3</v>
      </c>
      <c r="G34" s="81"/>
      <c r="H34" s="148">
        <f t="shared" si="1"/>
        <v>0.75</v>
      </c>
      <c r="I34" s="116">
        <v>1</v>
      </c>
      <c r="J34" s="81"/>
      <c r="K34" s="148">
        <f t="shared" si="2"/>
        <v>0.25</v>
      </c>
      <c r="L34" s="6">
        <v>4</v>
      </c>
      <c r="N34" s="122" t="s">
        <v>79</v>
      </c>
      <c r="O34" s="116">
        <v>2</v>
      </c>
      <c r="P34" s="81">
        <v>1</v>
      </c>
      <c r="Q34" s="148">
        <f t="shared" si="3"/>
        <v>0.75</v>
      </c>
      <c r="R34" s="116">
        <v>1</v>
      </c>
      <c r="S34" s="81"/>
      <c r="T34" s="148">
        <f t="shared" si="4"/>
        <v>0.25</v>
      </c>
      <c r="U34" s="139">
        <v>4</v>
      </c>
    </row>
    <row r="35" spans="1:21" x14ac:dyDescent="0.25">
      <c r="A35" t="s">
        <v>132</v>
      </c>
      <c r="B35" s="6">
        <v>3</v>
      </c>
      <c r="E35" s="1" t="s">
        <v>132</v>
      </c>
      <c r="F35" s="116">
        <v>3</v>
      </c>
      <c r="G35" s="81"/>
      <c r="H35" s="148">
        <f t="shared" si="1"/>
        <v>1</v>
      </c>
      <c r="I35" s="116"/>
      <c r="J35" s="81"/>
      <c r="K35" s="148">
        <f t="shared" si="2"/>
        <v>0</v>
      </c>
      <c r="L35" s="6">
        <v>3</v>
      </c>
      <c r="N35" s="122" t="s">
        <v>132</v>
      </c>
      <c r="O35" s="116">
        <v>1</v>
      </c>
      <c r="P35" s="81"/>
      <c r="Q35" s="148">
        <f t="shared" si="3"/>
        <v>0.33333333333333331</v>
      </c>
      <c r="R35" s="116">
        <v>2</v>
      </c>
      <c r="S35" s="81"/>
      <c r="T35" s="148">
        <f t="shared" si="4"/>
        <v>0.66666666666666663</v>
      </c>
      <c r="U35" s="139">
        <v>3</v>
      </c>
    </row>
    <row r="36" spans="1:21" x14ac:dyDescent="0.25">
      <c r="A36" t="s">
        <v>130</v>
      </c>
      <c r="B36" s="6">
        <v>3</v>
      </c>
      <c r="E36" s="1" t="s">
        <v>130</v>
      </c>
      <c r="F36" s="116">
        <v>3</v>
      </c>
      <c r="G36" s="81"/>
      <c r="H36" s="148">
        <f t="shared" si="1"/>
        <v>1</v>
      </c>
      <c r="I36" s="116"/>
      <c r="J36" s="81"/>
      <c r="K36" s="148">
        <f t="shared" si="2"/>
        <v>0</v>
      </c>
      <c r="L36" s="6">
        <v>3</v>
      </c>
      <c r="N36" s="122" t="s">
        <v>130</v>
      </c>
      <c r="O36" s="116"/>
      <c r="P36" s="81"/>
      <c r="Q36" s="148">
        <f t="shared" si="3"/>
        <v>0</v>
      </c>
      <c r="R36" s="116">
        <v>3</v>
      </c>
      <c r="S36" s="81"/>
      <c r="T36" s="148">
        <f t="shared" si="4"/>
        <v>1</v>
      </c>
      <c r="U36" s="139">
        <v>3</v>
      </c>
    </row>
    <row r="37" spans="1:21" x14ac:dyDescent="0.25">
      <c r="A37" t="s">
        <v>89</v>
      </c>
      <c r="B37" s="6">
        <v>3</v>
      </c>
      <c r="E37" s="1" t="s">
        <v>89</v>
      </c>
      <c r="F37" s="116"/>
      <c r="G37" s="81">
        <v>1</v>
      </c>
      <c r="H37" s="148">
        <f t="shared" si="1"/>
        <v>0.33333333333333331</v>
      </c>
      <c r="I37" s="116">
        <v>2</v>
      </c>
      <c r="J37" s="81"/>
      <c r="K37" s="148">
        <f t="shared" si="2"/>
        <v>0.66666666666666663</v>
      </c>
      <c r="L37" s="6">
        <v>3</v>
      </c>
      <c r="N37" s="122" t="s">
        <v>89</v>
      </c>
      <c r="O37" s="116">
        <v>1</v>
      </c>
      <c r="P37" s="81">
        <v>1</v>
      </c>
      <c r="Q37" s="148">
        <f t="shared" si="3"/>
        <v>0.66666666666666663</v>
      </c>
      <c r="R37" s="116">
        <v>1</v>
      </c>
      <c r="S37" s="81"/>
      <c r="T37" s="148">
        <f t="shared" si="4"/>
        <v>0.33333333333333331</v>
      </c>
      <c r="U37" s="139">
        <v>3</v>
      </c>
    </row>
    <row r="38" spans="1:21" x14ac:dyDescent="0.25">
      <c r="A38" t="s">
        <v>65</v>
      </c>
      <c r="B38" s="6">
        <v>3</v>
      </c>
      <c r="E38" s="1" t="s">
        <v>65</v>
      </c>
      <c r="F38" s="116">
        <v>2</v>
      </c>
      <c r="G38" s="81"/>
      <c r="H38" s="148">
        <f t="shared" si="1"/>
        <v>0.66666666666666663</v>
      </c>
      <c r="I38" s="116">
        <v>1</v>
      </c>
      <c r="J38" s="81"/>
      <c r="K38" s="148">
        <f t="shared" si="2"/>
        <v>0.33333333333333331</v>
      </c>
      <c r="L38" s="6">
        <v>3</v>
      </c>
      <c r="N38" s="122" t="s">
        <v>65</v>
      </c>
      <c r="O38" s="116">
        <v>1</v>
      </c>
      <c r="P38" s="81"/>
      <c r="Q38" s="148">
        <f t="shared" si="3"/>
        <v>0.33333333333333331</v>
      </c>
      <c r="R38" s="116">
        <v>2</v>
      </c>
      <c r="S38" s="81"/>
      <c r="T38" s="148">
        <f t="shared" si="4"/>
        <v>0.66666666666666663</v>
      </c>
      <c r="U38" s="139">
        <v>3</v>
      </c>
    </row>
    <row r="39" spans="1:21" x14ac:dyDescent="0.25">
      <c r="A39" t="s">
        <v>91</v>
      </c>
      <c r="B39" s="6">
        <v>2</v>
      </c>
      <c r="E39" s="1" t="s">
        <v>91</v>
      </c>
      <c r="F39" s="116">
        <v>1</v>
      </c>
      <c r="G39" s="81"/>
      <c r="H39" s="148">
        <f t="shared" si="1"/>
        <v>0.5</v>
      </c>
      <c r="I39" s="116">
        <v>1</v>
      </c>
      <c r="J39" s="81"/>
      <c r="K39" s="148">
        <f t="shared" si="2"/>
        <v>0.5</v>
      </c>
      <c r="L39" s="6">
        <v>2</v>
      </c>
      <c r="N39" s="122" t="s">
        <v>91</v>
      </c>
      <c r="O39" s="116"/>
      <c r="P39" s="81">
        <v>1</v>
      </c>
      <c r="Q39" s="148">
        <f t="shared" si="3"/>
        <v>0.5</v>
      </c>
      <c r="R39" s="116">
        <v>1</v>
      </c>
      <c r="S39" s="81"/>
      <c r="T39" s="148">
        <f t="shared" si="4"/>
        <v>0.5</v>
      </c>
      <c r="U39" s="139">
        <v>2</v>
      </c>
    </row>
    <row r="40" spans="1:21" x14ac:dyDescent="0.25">
      <c r="A40" t="s">
        <v>93</v>
      </c>
      <c r="B40" s="6">
        <v>2</v>
      </c>
      <c r="E40" s="1" t="s">
        <v>93</v>
      </c>
      <c r="F40" s="116">
        <v>2</v>
      </c>
      <c r="G40" s="81"/>
      <c r="H40" s="148">
        <f t="shared" si="1"/>
        <v>1</v>
      </c>
      <c r="I40" s="116"/>
      <c r="J40" s="81"/>
      <c r="K40" s="148">
        <f t="shared" si="2"/>
        <v>0</v>
      </c>
      <c r="L40" s="6">
        <v>2</v>
      </c>
      <c r="N40" s="122" t="s">
        <v>93</v>
      </c>
      <c r="O40" s="116"/>
      <c r="P40" s="81"/>
      <c r="Q40" s="148">
        <f t="shared" si="3"/>
        <v>0</v>
      </c>
      <c r="R40" s="116">
        <v>1</v>
      </c>
      <c r="S40" s="81">
        <v>1</v>
      </c>
      <c r="T40" s="148">
        <f t="shared" si="4"/>
        <v>1</v>
      </c>
      <c r="U40" s="139">
        <v>2</v>
      </c>
    </row>
    <row r="41" spans="1:21" x14ac:dyDescent="0.25">
      <c r="A41" t="s">
        <v>77</v>
      </c>
      <c r="B41" s="6">
        <v>2</v>
      </c>
      <c r="E41" s="1" t="s">
        <v>77</v>
      </c>
      <c r="F41" s="116">
        <v>2</v>
      </c>
      <c r="G41" s="81"/>
      <c r="H41" s="148">
        <f t="shared" si="1"/>
        <v>1</v>
      </c>
      <c r="I41" s="116"/>
      <c r="J41" s="81"/>
      <c r="K41" s="148">
        <f t="shared" si="2"/>
        <v>0</v>
      </c>
      <c r="L41" s="6">
        <v>2</v>
      </c>
      <c r="N41" s="122" t="s">
        <v>77</v>
      </c>
      <c r="O41" s="116">
        <v>1</v>
      </c>
      <c r="P41" s="81"/>
      <c r="Q41" s="148">
        <f t="shared" si="3"/>
        <v>0.5</v>
      </c>
      <c r="R41" s="116">
        <v>1</v>
      </c>
      <c r="S41" s="81"/>
      <c r="T41" s="148">
        <f t="shared" si="4"/>
        <v>0.5</v>
      </c>
      <c r="U41" s="139">
        <v>2</v>
      </c>
    </row>
    <row r="42" spans="1:21" x14ac:dyDescent="0.25">
      <c r="A42" t="s">
        <v>94</v>
      </c>
      <c r="B42" s="6">
        <v>1</v>
      </c>
      <c r="E42" s="1" t="s">
        <v>94</v>
      </c>
      <c r="F42" s="116"/>
      <c r="G42" s="81"/>
      <c r="H42" s="148">
        <f t="shared" si="1"/>
        <v>0</v>
      </c>
      <c r="I42" s="116">
        <v>1</v>
      </c>
      <c r="J42" s="81"/>
      <c r="K42" s="148">
        <f t="shared" si="2"/>
        <v>1</v>
      </c>
      <c r="L42" s="6">
        <v>1</v>
      </c>
      <c r="N42" s="122" t="s">
        <v>94</v>
      </c>
      <c r="O42" s="116"/>
      <c r="P42" s="81"/>
      <c r="Q42" s="148">
        <f t="shared" si="3"/>
        <v>0</v>
      </c>
      <c r="R42" s="116">
        <v>1</v>
      </c>
      <c r="S42" s="81"/>
      <c r="T42" s="148">
        <f t="shared" si="4"/>
        <v>1</v>
      </c>
      <c r="U42" s="139">
        <v>1</v>
      </c>
    </row>
    <row r="43" spans="1:21" x14ac:dyDescent="0.25">
      <c r="A43" t="s">
        <v>133</v>
      </c>
      <c r="B43" s="6">
        <v>1</v>
      </c>
      <c r="E43" s="1" t="s">
        <v>133</v>
      </c>
      <c r="F43" s="116">
        <v>1</v>
      </c>
      <c r="G43" s="81"/>
      <c r="H43" s="148">
        <f t="shared" si="1"/>
        <v>1</v>
      </c>
      <c r="I43" s="116"/>
      <c r="J43" s="81"/>
      <c r="K43" s="148">
        <f t="shared" si="2"/>
        <v>0</v>
      </c>
      <c r="L43" s="6">
        <v>1</v>
      </c>
      <c r="N43" s="122" t="s">
        <v>133</v>
      </c>
      <c r="O43" s="116"/>
      <c r="P43" s="81"/>
      <c r="Q43" s="148">
        <f t="shared" si="3"/>
        <v>0</v>
      </c>
      <c r="R43" s="116">
        <v>1</v>
      </c>
      <c r="S43" s="81"/>
      <c r="T43" s="148">
        <f t="shared" si="4"/>
        <v>1</v>
      </c>
      <c r="U43" s="139">
        <v>1</v>
      </c>
    </row>
    <row r="44" spans="1:21" x14ac:dyDescent="0.25">
      <c r="A44" t="s">
        <v>151</v>
      </c>
      <c r="B44" s="6">
        <v>1</v>
      </c>
      <c r="E44" s="1" t="s">
        <v>151</v>
      </c>
      <c r="F44" s="116">
        <v>1</v>
      </c>
      <c r="G44" s="81"/>
      <c r="H44" s="148">
        <f t="shared" si="1"/>
        <v>1</v>
      </c>
      <c r="I44" s="116"/>
      <c r="J44" s="81"/>
      <c r="K44" s="148">
        <f t="shared" si="2"/>
        <v>0</v>
      </c>
      <c r="L44" s="6">
        <v>1</v>
      </c>
      <c r="N44" s="122" t="s">
        <v>151</v>
      </c>
      <c r="O44" s="116"/>
      <c r="P44" s="81">
        <v>1</v>
      </c>
      <c r="Q44" s="148">
        <f t="shared" si="3"/>
        <v>1</v>
      </c>
      <c r="R44" s="116"/>
      <c r="S44" s="81"/>
      <c r="T44" s="148">
        <f t="shared" si="4"/>
        <v>0</v>
      </c>
      <c r="U44" s="139">
        <v>1</v>
      </c>
    </row>
    <row r="45" spans="1:21" ht="30" x14ac:dyDescent="0.25">
      <c r="A45" s="2" t="s">
        <v>294</v>
      </c>
      <c r="B45" s="6">
        <v>1</v>
      </c>
      <c r="E45" s="169" t="s">
        <v>294</v>
      </c>
      <c r="F45" s="116"/>
      <c r="G45" s="81"/>
      <c r="H45" s="148">
        <f t="shared" si="1"/>
        <v>0</v>
      </c>
      <c r="I45" s="116">
        <v>1</v>
      </c>
      <c r="J45" s="81"/>
      <c r="K45" s="148">
        <f t="shared" si="2"/>
        <v>1</v>
      </c>
      <c r="L45" s="6">
        <v>1</v>
      </c>
      <c r="N45" s="170" t="s">
        <v>294</v>
      </c>
      <c r="O45" s="116"/>
      <c r="P45" s="81"/>
      <c r="Q45" s="148">
        <f t="shared" si="3"/>
        <v>0</v>
      </c>
      <c r="R45" s="116">
        <v>1</v>
      </c>
      <c r="S45" s="81"/>
      <c r="T45" s="148">
        <f t="shared" si="4"/>
        <v>1</v>
      </c>
      <c r="U45" s="139">
        <v>1</v>
      </c>
    </row>
    <row r="46" spans="1:21" x14ac:dyDescent="0.25">
      <c r="A46" t="s">
        <v>100</v>
      </c>
      <c r="B46" s="6">
        <v>1</v>
      </c>
      <c r="E46" s="1" t="s">
        <v>100</v>
      </c>
      <c r="F46" s="116"/>
      <c r="G46" s="81"/>
      <c r="H46" s="148">
        <f t="shared" si="1"/>
        <v>0</v>
      </c>
      <c r="I46" s="116">
        <v>1</v>
      </c>
      <c r="J46" s="81"/>
      <c r="K46" s="148">
        <f t="shared" si="2"/>
        <v>1</v>
      </c>
      <c r="L46" s="6">
        <v>1</v>
      </c>
      <c r="N46" s="122" t="s">
        <v>100</v>
      </c>
      <c r="O46" s="116"/>
      <c r="P46" s="81"/>
      <c r="Q46" s="148">
        <f t="shared" si="3"/>
        <v>0</v>
      </c>
      <c r="R46" s="116">
        <v>1</v>
      </c>
      <c r="S46" s="81"/>
      <c r="T46" s="148">
        <f t="shared" si="4"/>
        <v>1</v>
      </c>
      <c r="U46" s="139">
        <v>1</v>
      </c>
    </row>
    <row r="47" spans="1:21" x14ac:dyDescent="0.25">
      <c r="A47" t="s">
        <v>78</v>
      </c>
      <c r="B47" s="6">
        <v>1</v>
      </c>
      <c r="E47" s="1" t="s">
        <v>78</v>
      </c>
      <c r="F47" s="116"/>
      <c r="G47" s="81">
        <v>1</v>
      </c>
      <c r="H47" s="148">
        <f t="shared" si="1"/>
        <v>1</v>
      </c>
      <c r="I47" s="116"/>
      <c r="J47" s="81"/>
      <c r="K47" s="148">
        <f t="shared" si="2"/>
        <v>0</v>
      </c>
      <c r="L47" s="6">
        <v>1</v>
      </c>
      <c r="N47" s="122" t="s">
        <v>78</v>
      </c>
      <c r="O47" s="116"/>
      <c r="P47" s="81"/>
      <c r="Q47" s="148">
        <f t="shared" si="3"/>
        <v>0</v>
      </c>
      <c r="R47" s="116">
        <v>1</v>
      </c>
      <c r="S47" s="81"/>
      <c r="T47" s="148">
        <f t="shared" si="4"/>
        <v>1</v>
      </c>
      <c r="U47" s="139">
        <v>1</v>
      </c>
    </row>
    <row r="48" spans="1:21" x14ac:dyDescent="0.25">
      <c r="A48" t="s">
        <v>164</v>
      </c>
      <c r="B48" s="6">
        <v>6890</v>
      </c>
      <c r="E48" s="113" t="s">
        <v>164</v>
      </c>
      <c r="F48" s="117">
        <v>4940</v>
      </c>
      <c r="G48" s="149">
        <v>584</v>
      </c>
      <c r="H48" s="118"/>
      <c r="I48" s="117">
        <v>1141</v>
      </c>
      <c r="J48" s="149">
        <v>225</v>
      </c>
      <c r="K48" s="118"/>
      <c r="L48" s="114">
        <v>6890</v>
      </c>
      <c r="N48" s="144" t="s">
        <v>164</v>
      </c>
      <c r="O48" s="117">
        <v>447</v>
      </c>
      <c r="P48" s="149">
        <v>1075</v>
      </c>
      <c r="Q48" s="67"/>
      <c r="R48" s="117">
        <v>4673</v>
      </c>
      <c r="S48" s="149">
        <v>695</v>
      </c>
      <c r="T48" s="118"/>
      <c r="U48" s="118">
        <v>6890</v>
      </c>
    </row>
    <row r="52" spans="1:21" x14ac:dyDescent="0.25">
      <c r="F52" s="284" t="s">
        <v>246</v>
      </c>
      <c r="G52" s="293"/>
      <c r="H52" s="294"/>
      <c r="I52" s="284" t="s">
        <v>290</v>
      </c>
      <c r="J52" s="293"/>
      <c r="K52" s="294"/>
      <c r="O52" s="306" t="s">
        <v>284</v>
      </c>
      <c r="P52" s="307"/>
      <c r="Q52" s="308"/>
      <c r="R52" s="306" t="s">
        <v>285</v>
      </c>
      <c r="S52" s="307"/>
      <c r="T52" s="308"/>
    </row>
    <row r="53" spans="1:21" ht="24" x14ac:dyDescent="0.25">
      <c r="A53" s="3" t="s">
        <v>289</v>
      </c>
      <c r="B53" s="3" t="s">
        <v>222</v>
      </c>
      <c r="C53" t="s">
        <v>188</v>
      </c>
      <c r="E53" s="126" t="s">
        <v>289</v>
      </c>
      <c r="F53" s="161" t="s">
        <v>240</v>
      </c>
      <c r="G53" s="162" t="s">
        <v>270</v>
      </c>
      <c r="H53" s="163" t="s">
        <v>291</v>
      </c>
      <c r="I53" s="161" t="s">
        <v>241</v>
      </c>
      <c r="J53" s="162" t="s">
        <v>271</v>
      </c>
      <c r="K53" s="163" t="s">
        <v>291</v>
      </c>
      <c r="L53" s="160" t="s">
        <v>206</v>
      </c>
      <c r="N53" s="269" t="s">
        <v>289</v>
      </c>
      <c r="O53" s="274" t="s">
        <v>228</v>
      </c>
      <c r="P53" s="275" t="s">
        <v>229</v>
      </c>
      <c r="Q53" s="273" t="s">
        <v>291</v>
      </c>
      <c r="R53" s="274" t="s">
        <v>230</v>
      </c>
      <c r="S53" s="275" t="s">
        <v>231</v>
      </c>
      <c r="T53" s="273" t="s">
        <v>291</v>
      </c>
      <c r="U53" s="276" t="s">
        <v>206</v>
      </c>
    </row>
    <row r="54" spans="1:21" x14ac:dyDescent="0.25">
      <c r="A54" t="s">
        <v>42</v>
      </c>
      <c r="B54" s="6">
        <v>1425</v>
      </c>
      <c r="C54" s="31">
        <v>0.20682148040638607</v>
      </c>
      <c r="E54" s="1" t="s">
        <v>42</v>
      </c>
      <c r="F54" s="116">
        <v>914</v>
      </c>
      <c r="G54" s="81">
        <v>145</v>
      </c>
      <c r="H54" s="148">
        <f>(F54+G54)/L54</f>
        <v>0.74315789473684213</v>
      </c>
      <c r="I54" s="116">
        <v>274</v>
      </c>
      <c r="J54" s="81">
        <v>92</v>
      </c>
      <c r="K54" s="151">
        <f>(I54+J54)/L54</f>
        <v>0.25684210526315787</v>
      </c>
      <c r="L54" s="6">
        <v>1425</v>
      </c>
      <c r="N54" s="270" t="s">
        <v>42</v>
      </c>
      <c r="O54" s="116">
        <v>8</v>
      </c>
      <c r="P54" s="81">
        <v>38</v>
      </c>
      <c r="Q54" s="148">
        <f>(O54+P54)/U54</f>
        <v>3.2280701754385965E-2</v>
      </c>
      <c r="R54" s="116">
        <v>1377</v>
      </c>
      <c r="S54" s="81">
        <v>2</v>
      </c>
      <c r="T54" s="151">
        <f>(R54+S54)/U54</f>
        <v>0.96771929824561409</v>
      </c>
      <c r="U54" s="139">
        <v>1425</v>
      </c>
    </row>
    <row r="55" spans="1:21" x14ac:dyDescent="0.25">
      <c r="A55" t="s">
        <v>9</v>
      </c>
      <c r="B55" s="6">
        <v>953</v>
      </c>
      <c r="C55" s="31">
        <v>0.13831640058055153</v>
      </c>
      <c r="E55" s="1" t="s">
        <v>9</v>
      </c>
      <c r="F55" s="116">
        <v>713</v>
      </c>
      <c r="G55" s="81">
        <v>127</v>
      </c>
      <c r="H55" s="151">
        <f t="shared" ref="H55:H75" si="5">(F55+G55)/L55</f>
        <v>0.88142707240293805</v>
      </c>
      <c r="I55" s="116">
        <v>88</v>
      </c>
      <c r="J55" s="81">
        <v>25</v>
      </c>
      <c r="K55" s="148">
        <f t="shared" ref="K55:K75" si="6">(I55+J55)/L55</f>
        <v>0.11857292759706191</v>
      </c>
      <c r="L55" s="6">
        <v>953</v>
      </c>
      <c r="N55" s="270" t="s">
        <v>9</v>
      </c>
      <c r="O55" s="116">
        <v>39</v>
      </c>
      <c r="P55" s="81">
        <v>123</v>
      </c>
      <c r="Q55" s="148">
        <f t="shared" ref="Q55:Q75" si="7">(O55+P55)/U55</f>
        <v>0.16998950682056663</v>
      </c>
      <c r="R55" s="116">
        <v>782</v>
      </c>
      <c r="S55" s="81">
        <v>9</v>
      </c>
      <c r="T55" s="151">
        <f t="shared" ref="T55:T75" si="8">(R55+S55)/U55</f>
        <v>0.83001049317943332</v>
      </c>
      <c r="U55" s="139">
        <v>953</v>
      </c>
    </row>
    <row r="56" spans="1:21" x14ac:dyDescent="0.25">
      <c r="A56" t="s">
        <v>36</v>
      </c>
      <c r="B56" s="6">
        <v>913</v>
      </c>
      <c r="C56" s="31">
        <v>0.13251088534107403</v>
      </c>
      <c r="E56" s="1" t="s">
        <v>36</v>
      </c>
      <c r="F56" s="116">
        <v>640</v>
      </c>
      <c r="G56" s="81">
        <v>27</v>
      </c>
      <c r="H56" s="148">
        <f t="shared" si="5"/>
        <v>0.73055859802847756</v>
      </c>
      <c r="I56" s="116">
        <v>218</v>
      </c>
      <c r="J56" s="81">
        <v>28</v>
      </c>
      <c r="K56" s="151">
        <f t="shared" si="6"/>
        <v>0.26944140197152244</v>
      </c>
      <c r="L56" s="6">
        <v>913</v>
      </c>
      <c r="N56" s="270" t="s">
        <v>36</v>
      </c>
      <c r="O56" s="116">
        <v>42</v>
      </c>
      <c r="P56" s="81">
        <v>12</v>
      </c>
      <c r="Q56" s="148">
        <f t="shared" si="7"/>
        <v>5.9145673603504929E-2</v>
      </c>
      <c r="R56" s="116">
        <v>228</v>
      </c>
      <c r="S56" s="81">
        <v>631</v>
      </c>
      <c r="T56" s="151">
        <f t="shared" si="8"/>
        <v>0.94085432639649502</v>
      </c>
      <c r="U56" s="139">
        <v>913</v>
      </c>
    </row>
    <row r="57" spans="1:21" x14ac:dyDescent="0.25">
      <c r="A57" t="s">
        <v>21</v>
      </c>
      <c r="B57" s="6">
        <v>635</v>
      </c>
      <c r="C57" s="31">
        <v>9.2162554426705373E-2</v>
      </c>
      <c r="E57" s="1" t="s">
        <v>21</v>
      </c>
      <c r="F57" s="116">
        <v>435</v>
      </c>
      <c r="G57" s="81">
        <v>63</v>
      </c>
      <c r="H57" s="151">
        <f t="shared" si="5"/>
        <v>0.78425196850393697</v>
      </c>
      <c r="I57" s="116">
        <v>121</v>
      </c>
      <c r="J57" s="81">
        <v>16</v>
      </c>
      <c r="K57" s="148">
        <f t="shared" si="6"/>
        <v>0.215748031496063</v>
      </c>
      <c r="L57" s="6">
        <v>635</v>
      </c>
      <c r="N57" s="270" t="s">
        <v>21</v>
      </c>
      <c r="O57" s="116">
        <v>27</v>
      </c>
      <c r="P57" s="81">
        <v>120</v>
      </c>
      <c r="Q57" s="148">
        <f t="shared" si="7"/>
        <v>0.23149606299212599</v>
      </c>
      <c r="R57" s="116">
        <v>478</v>
      </c>
      <c r="S57" s="81">
        <v>10</v>
      </c>
      <c r="T57" s="151">
        <f t="shared" si="8"/>
        <v>0.76850393700787401</v>
      </c>
      <c r="U57" s="139">
        <v>635</v>
      </c>
    </row>
    <row r="58" spans="1:21" x14ac:dyDescent="0.25">
      <c r="A58" t="s">
        <v>27</v>
      </c>
      <c r="B58" s="6">
        <v>448</v>
      </c>
      <c r="C58" s="31">
        <v>6.5021770682148039E-2</v>
      </c>
      <c r="E58" s="1" t="s">
        <v>27</v>
      </c>
      <c r="F58" s="116">
        <v>358</v>
      </c>
      <c r="G58" s="81">
        <v>36</v>
      </c>
      <c r="H58" s="151">
        <f t="shared" si="5"/>
        <v>0.8794642857142857</v>
      </c>
      <c r="I58" s="116">
        <v>53</v>
      </c>
      <c r="J58" s="81">
        <v>1</v>
      </c>
      <c r="K58" s="148">
        <f t="shared" si="6"/>
        <v>0.12053571428571429</v>
      </c>
      <c r="L58" s="6">
        <v>448</v>
      </c>
      <c r="N58" s="270" t="s">
        <v>27</v>
      </c>
      <c r="O58" s="116">
        <v>27</v>
      </c>
      <c r="P58" s="81">
        <v>110</v>
      </c>
      <c r="Q58" s="151">
        <f t="shared" si="7"/>
        <v>0.30580357142857145</v>
      </c>
      <c r="R58" s="116">
        <v>308</v>
      </c>
      <c r="S58" s="81">
        <v>3</v>
      </c>
      <c r="T58" s="148">
        <f t="shared" si="8"/>
        <v>0.6941964285714286</v>
      </c>
      <c r="U58" s="139">
        <v>448</v>
      </c>
    </row>
    <row r="59" spans="1:21" x14ac:dyDescent="0.25">
      <c r="A59" t="s">
        <v>14</v>
      </c>
      <c r="B59" s="6">
        <v>438</v>
      </c>
      <c r="C59" s="31">
        <v>6.357039187227867E-2</v>
      </c>
      <c r="E59" s="1" t="s">
        <v>14</v>
      </c>
      <c r="F59" s="116">
        <v>341</v>
      </c>
      <c r="G59" s="81">
        <v>37</v>
      </c>
      <c r="H59" s="151">
        <f t="shared" si="5"/>
        <v>0.86301369863013699</v>
      </c>
      <c r="I59" s="116">
        <v>54</v>
      </c>
      <c r="J59" s="81">
        <v>6</v>
      </c>
      <c r="K59" s="148">
        <f t="shared" si="6"/>
        <v>0.13698630136986301</v>
      </c>
      <c r="L59" s="6">
        <v>438</v>
      </c>
      <c r="N59" s="270" t="s">
        <v>14</v>
      </c>
      <c r="O59" s="116">
        <v>19</v>
      </c>
      <c r="P59" s="81">
        <v>83</v>
      </c>
      <c r="Q59" s="148">
        <f t="shared" si="7"/>
        <v>0.23287671232876711</v>
      </c>
      <c r="R59" s="116">
        <v>331</v>
      </c>
      <c r="S59" s="81">
        <v>5</v>
      </c>
      <c r="T59" s="151">
        <f t="shared" si="8"/>
        <v>0.76712328767123283</v>
      </c>
      <c r="U59" s="139">
        <v>438</v>
      </c>
    </row>
    <row r="60" spans="1:21" x14ac:dyDescent="0.25">
      <c r="A60" t="s">
        <v>50</v>
      </c>
      <c r="B60" s="6">
        <v>327</v>
      </c>
      <c r="C60" s="31">
        <v>4.7460087082728593E-2</v>
      </c>
      <c r="E60" s="1" t="s">
        <v>50</v>
      </c>
      <c r="F60" s="116">
        <v>251</v>
      </c>
      <c r="G60" s="81">
        <v>23</v>
      </c>
      <c r="H60" s="151">
        <f t="shared" si="5"/>
        <v>0.8379204892966361</v>
      </c>
      <c r="I60" s="116">
        <v>43</v>
      </c>
      <c r="J60" s="81">
        <v>10</v>
      </c>
      <c r="K60" s="148">
        <f t="shared" si="6"/>
        <v>0.1620795107033639</v>
      </c>
      <c r="L60" s="6">
        <v>327</v>
      </c>
      <c r="N60" s="270" t="s">
        <v>50</v>
      </c>
      <c r="O60" s="116">
        <v>64</v>
      </c>
      <c r="P60" s="81">
        <v>94</v>
      </c>
      <c r="Q60" s="148">
        <f t="shared" si="7"/>
        <v>0.48318042813455658</v>
      </c>
      <c r="R60" s="116">
        <v>160</v>
      </c>
      <c r="S60" s="81">
        <v>9</v>
      </c>
      <c r="T60" s="148">
        <f t="shared" si="8"/>
        <v>0.51681957186544347</v>
      </c>
      <c r="U60" s="139">
        <v>327</v>
      </c>
    </row>
    <row r="61" spans="1:21" x14ac:dyDescent="0.25">
      <c r="A61" t="s">
        <v>23</v>
      </c>
      <c r="B61" s="6">
        <v>296</v>
      </c>
      <c r="C61" s="31">
        <v>4.2960812772133525E-2</v>
      </c>
      <c r="E61" s="1" t="s">
        <v>23</v>
      </c>
      <c r="F61" s="116">
        <v>225</v>
      </c>
      <c r="G61" s="81">
        <v>27</v>
      </c>
      <c r="H61" s="151">
        <f t="shared" si="5"/>
        <v>0.85135135135135132</v>
      </c>
      <c r="I61" s="116">
        <v>36</v>
      </c>
      <c r="J61" s="81">
        <v>8</v>
      </c>
      <c r="K61" s="148">
        <f t="shared" si="6"/>
        <v>0.14864864864864866</v>
      </c>
      <c r="L61" s="6">
        <v>296</v>
      </c>
      <c r="N61" s="270" t="s">
        <v>23</v>
      </c>
      <c r="O61" s="116">
        <v>15</v>
      </c>
      <c r="P61" s="81">
        <v>70</v>
      </c>
      <c r="Q61" s="151">
        <f t="shared" si="7"/>
        <v>0.28716216216216217</v>
      </c>
      <c r="R61" s="116">
        <v>206</v>
      </c>
      <c r="S61" s="81">
        <v>5</v>
      </c>
      <c r="T61" s="148">
        <f t="shared" si="8"/>
        <v>0.71283783783783783</v>
      </c>
      <c r="U61" s="139">
        <v>296</v>
      </c>
    </row>
    <row r="62" spans="1:21" x14ac:dyDescent="0.25">
      <c r="A62" t="s">
        <v>19</v>
      </c>
      <c r="B62" s="6">
        <v>214</v>
      </c>
      <c r="C62" s="31">
        <v>3.1059506531204643E-2</v>
      </c>
      <c r="E62" s="1" t="s">
        <v>19</v>
      </c>
      <c r="F62" s="116">
        <v>153</v>
      </c>
      <c r="G62" s="81">
        <v>11</v>
      </c>
      <c r="H62" s="148">
        <f t="shared" si="5"/>
        <v>0.76635514018691586</v>
      </c>
      <c r="I62" s="116">
        <v>44</v>
      </c>
      <c r="J62" s="81">
        <v>6</v>
      </c>
      <c r="K62" s="148">
        <f t="shared" si="6"/>
        <v>0.23364485981308411</v>
      </c>
      <c r="L62" s="6">
        <v>214</v>
      </c>
      <c r="N62" s="270" t="s">
        <v>19</v>
      </c>
      <c r="O62" s="116">
        <v>23</v>
      </c>
      <c r="P62" s="81">
        <v>62</v>
      </c>
      <c r="Q62" s="151">
        <f t="shared" si="7"/>
        <v>0.39719626168224298</v>
      </c>
      <c r="R62" s="116">
        <v>124</v>
      </c>
      <c r="S62" s="81">
        <v>5</v>
      </c>
      <c r="T62" s="148">
        <f t="shared" si="8"/>
        <v>0.60280373831775702</v>
      </c>
      <c r="U62" s="139">
        <v>214</v>
      </c>
    </row>
    <row r="63" spans="1:21" x14ac:dyDescent="0.25">
      <c r="A63" t="s">
        <v>25</v>
      </c>
      <c r="B63" s="6">
        <v>211</v>
      </c>
      <c r="C63" s="31">
        <v>3.0624092888243831E-2</v>
      </c>
      <c r="E63" s="1" t="s">
        <v>25</v>
      </c>
      <c r="F63" s="116">
        <v>151</v>
      </c>
      <c r="G63" s="81">
        <v>12</v>
      </c>
      <c r="H63" s="151">
        <f t="shared" si="5"/>
        <v>0.77251184834123221</v>
      </c>
      <c r="I63" s="116">
        <v>42</v>
      </c>
      <c r="J63" s="81">
        <v>6</v>
      </c>
      <c r="K63" s="148">
        <f t="shared" si="6"/>
        <v>0.22748815165876776</v>
      </c>
      <c r="L63" s="6">
        <v>211</v>
      </c>
      <c r="N63" s="270" t="s">
        <v>25</v>
      </c>
      <c r="O63" s="116">
        <v>49</v>
      </c>
      <c r="P63" s="81">
        <v>78</v>
      </c>
      <c r="Q63" s="151">
        <f t="shared" si="7"/>
        <v>0.6018957345971564</v>
      </c>
      <c r="R63" s="116">
        <v>82</v>
      </c>
      <c r="S63" s="81">
        <v>2</v>
      </c>
      <c r="T63" s="148">
        <f t="shared" si="8"/>
        <v>0.3981042654028436</v>
      </c>
      <c r="U63" s="139">
        <v>211</v>
      </c>
    </row>
    <row r="64" spans="1:21" x14ac:dyDescent="0.25">
      <c r="A64" t="s">
        <v>31</v>
      </c>
      <c r="B64" s="6">
        <v>158</v>
      </c>
      <c r="C64" s="31">
        <v>2.2931785195936139E-2</v>
      </c>
      <c r="E64" s="1" t="s">
        <v>31</v>
      </c>
      <c r="F64" s="116">
        <v>112</v>
      </c>
      <c r="G64" s="81">
        <v>20</v>
      </c>
      <c r="H64" s="148">
        <f t="shared" si="5"/>
        <v>0.83544303797468356</v>
      </c>
      <c r="I64" s="116">
        <v>21</v>
      </c>
      <c r="J64" s="81">
        <v>5</v>
      </c>
      <c r="K64" s="148">
        <f t="shared" si="6"/>
        <v>0.16455696202531644</v>
      </c>
      <c r="L64" s="6">
        <v>158</v>
      </c>
      <c r="N64" s="270" t="s">
        <v>31</v>
      </c>
      <c r="O64" s="116">
        <v>12</v>
      </c>
      <c r="P64" s="81">
        <v>40</v>
      </c>
      <c r="Q64" s="148">
        <f t="shared" si="7"/>
        <v>0.32911392405063289</v>
      </c>
      <c r="R64" s="116">
        <v>102</v>
      </c>
      <c r="S64" s="81">
        <v>4</v>
      </c>
      <c r="T64" s="148">
        <f t="shared" si="8"/>
        <v>0.67088607594936711</v>
      </c>
      <c r="U64" s="139">
        <v>158</v>
      </c>
    </row>
    <row r="65" spans="1:21" x14ac:dyDescent="0.25">
      <c r="A65" t="s">
        <v>52</v>
      </c>
      <c r="B65" s="6">
        <v>149</v>
      </c>
      <c r="C65" s="31">
        <v>2.1625544267053702E-2</v>
      </c>
      <c r="E65" s="1" t="s">
        <v>52</v>
      </c>
      <c r="F65" s="116">
        <v>121</v>
      </c>
      <c r="G65" s="81">
        <v>10</v>
      </c>
      <c r="H65" s="148">
        <f t="shared" si="5"/>
        <v>0.87919463087248317</v>
      </c>
      <c r="I65" s="116">
        <v>14</v>
      </c>
      <c r="J65" s="81">
        <v>4</v>
      </c>
      <c r="K65" s="148">
        <f t="shared" si="6"/>
        <v>0.12080536912751678</v>
      </c>
      <c r="L65" s="6">
        <v>149</v>
      </c>
      <c r="N65" s="270" t="s">
        <v>52</v>
      </c>
      <c r="O65" s="116">
        <v>33</v>
      </c>
      <c r="P65" s="81">
        <v>42</v>
      </c>
      <c r="Q65" s="151">
        <f t="shared" si="7"/>
        <v>0.50335570469798663</v>
      </c>
      <c r="R65" s="116">
        <v>74</v>
      </c>
      <c r="S65" s="81"/>
      <c r="T65" s="148">
        <f t="shared" si="8"/>
        <v>0.49664429530201343</v>
      </c>
      <c r="U65" s="139">
        <v>149</v>
      </c>
    </row>
    <row r="66" spans="1:21" x14ac:dyDescent="0.25">
      <c r="A66" t="s">
        <v>3</v>
      </c>
      <c r="B66" s="6">
        <v>136</v>
      </c>
      <c r="C66" s="31">
        <v>1.9738751814223514E-2</v>
      </c>
      <c r="E66" s="1" t="s">
        <v>3</v>
      </c>
      <c r="F66" s="116">
        <v>110</v>
      </c>
      <c r="G66" s="81">
        <v>9</v>
      </c>
      <c r="H66" s="148">
        <f t="shared" si="5"/>
        <v>0.875</v>
      </c>
      <c r="I66" s="116">
        <v>15</v>
      </c>
      <c r="J66" s="81">
        <v>2</v>
      </c>
      <c r="K66" s="148">
        <f t="shared" si="6"/>
        <v>0.125</v>
      </c>
      <c r="L66" s="6">
        <v>136</v>
      </c>
      <c r="N66" s="270" t="s">
        <v>3</v>
      </c>
      <c r="O66" s="116">
        <v>7</v>
      </c>
      <c r="P66" s="81">
        <v>41</v>
      </c>
      <c r="Q66" s="148">
        <f t="shared" si="7"/>
        <v>0.35294117647058826</v>
      </c>
      <c r="R66" s="116">
        <v>85</v>
      </c>
      <c r="S66" s="81">
        <v>3</v>
      </c>
      <c r="T66" s="148">
        <f t="shared" si="8"/>
        <v>0.6470588235294118</v>
      </c>
      <c r="U66" s="139">
        <v>136</v>
      </c>
    </row>
    <row r="67" spans="1:21" x14ac:dyDescent="0.25">
      <c r="A67" t="s">
        <v>29</v>
      </c>
      <c r="B67" s="6">
        <v>126</v>
      </c>
      <c r="C67" s="31">
        <v>1.8287373004354138E-2</v>
      </c>
      <c r="E67" s="1" t="s">
        <v>29</v>
      </c>
      <c r="F67" s="116">
        <v>91</v>
      </c>
      <c r="G67" s="81">
        <v>12</v>
      </c>
      <c r="H67" s="148">
        <f t="shared" si="5"/>
        <v>0.81746031746031744</v>
      </c>
      <c r="I67" s="116">
        <v>21</v>
      </c>
      <c r="J67" s="81">
        <v>2</v>
      </c>
      <c r="K67" s="148">
        <f t="shared" si="6"/>
        <v>0.18253968253968253</v>
      </c>
      <c r="L67" s="6">
        <v>126</v>
      </c>
      <c r="N67" s="270" t="s">
        <v>29</v>
      </c>
      <c r="O67" s="116">
        <v>5</v>
      </c>
      <c r="P67" s="81">
        <v>38</v>
      </c>
      <c r="Q67" s="148">
        <f t="shared" si="7"/>
        <v>0.34126984126984128</v>
      </c>
      <c r="R67" s="116">
        <v>80</v>
      </c>
      <c r="S67" s="81">
        <v>3</v>
      </c>
      <c r="T67" s="148">
        <f t="shared" si="8"/>
        <v>0.65873015873015872</v>
      </c>
      <c r="U67" s="139">
        <v>126</v>
      </c>
    </row>
    <row r="68" spans="1:21" x14ac:dyDescent="0.25">
      <c r="A68" t="s">
        <v>54</v>
      </c>
      <c r="B68" s="6">
        <v>120</v>
      </c>
      <c r="C68" s="31">
        <v>1.741654571843251E-2</v>
      </c>
      <c r="E68" s="1" t="s">
        <v>54</v>
      </c>
      <c r="F68" s="116">
        <v>77</v>
      </c>
      <c r="G68" s="81">
        <v>7</v>
      </c>
      <c r="H68" s="148">
        <f t="shared" si="5"/>
        <v>0.7</v>
      </c>
      <c r="I68" s="116">
        <v>33</v>
      </c>
      <c r="J68" s="81">
        <v>3</v>
      </c>
      <c r="K68" s="151">
        <f t="shared" si="6"/>
        <v>0.3</v>
      </c>
      <c r="L68" s="6">
        <v>120</v>
      </c>
      <c r="N68" s="270" t="s">
        <v>54</v>
      </c>
      <c r="O68" s="116">
        <v>20</v>
      </c>
      <c r="P68" s="81">
        <v>23</v>
      </c>
      <c r="Q68" s="148">
        <f t="shared" si="7"/>
        <v>0.35833333333333334</v>
      </c>
      <c r="R68" s="116">
        <v>76</v>
      </c>
      <c r="S68" s="81">
        <v>1</v>
      </c>
      <c r="T68" s="148">
        <f t="shared" si="8"/>
        <v>0.64166666666666672</v>
      </c>
      <c r="U68" s="139">
        <v>120</v>
      </c>
    </row>
    <row r="69" spans="1:21" x14ac:dyDescent="0.25">
      <c r="A69" t="s">
        <v>17</v>
      </c>
      <c r="B69" s="6">
        <v>93</v>
      </c>
      <c r="C69" s="31">
        <v>1.3497822931785195E-2</v>
      </c>
      <c r="E69" s="1" t="s">
        <v>17</v>
      </c>
      <c r="F69" s="116">
        <v>76</v>
      </c>
      <c r="G69" s="81">
        <v>5</v>
      </c>
      <c r="H69" s="148">
        <f t="shared" si="5"/>
        <v>0.87096774193548387</v>
      </c>
      <c r="I69" s="116">
        <v>8</v>
      </c>
      <c r="J69" s="81">
        <v>4</v>
      </c>
      <c r="K69" s="148">
        <f t="shared" si="6"/>
        <v>0.12903225806451613</v>
      </c>
      <c r="L69" s="6">
        <v>93</v>
      </c>
      <c r="N69" s="270" t="s">
        <v>17</v>
      </c>
      <c r="O69" s="116">
        <v>8</v>
      </c>
      <c r="P69" s="81">
        <v>23</v>
      </c>
      <c r="Q69" s="148">
        <f t="shared" si="7"/>
        <v>0.33333333333333331</v>
      </c>
      <c r="R69" s="116">
        <v>61</v>
      </c>
      <c r="S69" s="81">
        <v>1</v>
      </c>
      <c r="T69" s="148">
        <f t="shared" si="8"/>
        <v>0.66666666666666663</v>
      </c>
      <c r="U69" s="139">
        <v>93</v>
      </c>
    </row>
    <row r="70" spans="1:21" x14ac:dyDescent="0.25">
      <c r="A70" t="s">
        <v>56</v>
      </c>
      <c r="B70" s="6">
        <v>61</v>
      </c>
      <c r="C70" s="31">
        <v>8.8534107402031929E-3</v>
      </c>
      <c r="E70" s="1" t="s">
        <v>56</v>
      </c>
      <c r="F70" s="116">
        <v>51</v>
      </c>
      <c r="G70" s="81">
        <v>6</v>
      </c>
      <c r="H70" s="148">
        <f t="shared" si="5"/>
        <v>0.93442622950819676</v>
      </c>
      <c r="I70" s="116">
        <v>3</v>
      </c>
      <c r="J70" s="81">
        <v>1</v>
      </c>
      <c r="K70" s="148">
        <f t="shared" si="6"/>
        <v>6.5573770491803282E-2</v>
      </c>
      <c r="L70" s="6">
        <v>61</v>
      </c>
      <c r="N70" s="270" t="s">
        <v>56</v>
      </c>
      <c r="O70" s="116">
        <v>8</v>
      </c>
      <c r="P70" s="81">
        <v>8</v>
      </c>
      <c r="Q70" s="148">
        <f t="shared" si="7"/>
        <v>0.26229508196721313</v>
      </c>
      <c r="R70" s="116">
        <v>45</v>
      </c>
      <c r="S70" s="81"/>
      <c r="T70" s="151">
        <f t="shared" si="8"/>
        <v>0.73770491803278693</v>
      </c>
      <c r="U70" s="139">
        <v>61</v>
      </c>
    </row>
    <row r="71" spans="1:21" x14ac:dyDescent="0.25">
      <c r="A71" t="s">
        <v>324</v>
      </c>
      <c r="B71" s="6">
        <v>187</v>
      </c>
      <c r="C71" s="31"/>
      <c r="E71" s="1" t="s">
        <v>48</v>
      </c>
      <c r="F71" s="116">
        <v>19</v>
      </c>
      <c r="G71" s="81">
        <v>3</v>
      </c>
      <c r="H71" s="148">
        <f t="shared" si="5"/>
        <v>0.61111111111111116</v>
      </c>
      <c r="I71" s="116">
        <v>9</v>
      </c>
      <c r="J71" s="81">
        <v>5</v>
      </c>
      <c r="K71" s="151">
        <f t="shared" si="6"/>
        <v>0.3888888888888889</v>
      </c>
      <c r="L71" s="6">
        <v>36</v>
      </c>
      <c r="N71" s="270" t="s">
        <v>48</v>
      </c>
      <c r="O71" s="116">
        <v>7</v>
      </c>
      <c r="P71" s="81">
        <v>15</v>
      </c>
      <c r="Q71" s="148">
        <f t="shared" si="7"/>
        <v>0.61111111111111116</v>
      </c>
      <c r="R71" s="116">
        <v>14</v>
      </c>
      <c r="S71" s="81"/>
      <c r="T71" s="148">
        <f t="shared" si="8"/>
        <v>0.3888888888888889</v>
      </c>
      <c r="U71" s="139">
        <v>36</v>
      </c>
    </row>
    <row r="72" spans="1:21" x14ac:dyDescent="0.25">
      <c r="A72" t="s">
        <v>164</v>
      </c>
      <c r="B72" s="6">
        <f>SUM(B54:B71)</f>
        <v>6890</v>
      </c>
      <c r="C72" s="31"/>
      <c r="E72" s="1" t="s">
        <v>44</v>
      </c>
      <c r="F72" s="116">
        <v>25</v>
      </c>
      <c r="G72" s="81"/>
      <c r="H72" s="148">
        <f t="shared" si="5"/>
        <v>0.7142857142857143</v>
      </c>
      <c r="I72" s="116">
        <v>9</v>
      </c>
      <c r="J72" s="81">
        <v>1</v>
      </c>
      <c r="K72" s="148">
        <f t="shared" si="6"/>
        <v>0.2857142857142857</v>
      </c>
      <c r="L72" s="6">
        <v>35</v>
      </c>
      <c r="N72" s="270" t="s">
        <v>44</v>
      </c>
      <c r="O72" s="116">
        <v>7</v>
      </c>
      <c r="P72" s="81">
        <v>21</v>
      </c>
      <c r="Q72" s="148">
        <f t="shared" si="7"/>
        <v>0.8</v>
      </c>
      <c r="R72" s="116">
        <v>7</v>
      </c>
      <c r="S72" s="81"/>
      <c r="T72" s="148">
        <f t="shared" si="8"/>
        <v>0.2</v>
      </c>
      <c r="U72" s="139">
        <v>35</v>
      </c>
    </row>
    <row r="73" spans="1:21" x14ac:dyDescent="0.25">
      <c r="E73" s="1" t="s">
        <v>58</v>
      </c>
      <c r="F73" s="116">
        <v>16</v>
      </c>
      <c r="G73" s="81">
        <v>1</v>
      </c>
      <c r="H73" s="148">
        <f t="shared" si="5"/>
        <v>0.70833333333333337</v>
      </c>
      <c r="I73" s="116">
        <v>7</v>
      </c>
      <c r="J73" s="81"/>
      <c r="K73" s="148">
        <f t="shared" si="6"/>
        <v>0.29166666666666669</v>
      </c>
      <c r="L73" s="6">
        <v>24</v>
      </c>
      <c r="N73" s="270" t="s">
        <v>58</v>
      </c>
      <c r="O73" s="116">
        <v>10</v>
      </c>
      <c r="P73" s="81">
        <v>6</v>
      </c>
      <c r="Q73" s="148">
        <f t="shared" si="7"/>
        <v>0.66666666666666663</v>
      </c>
      <c r="R73" s="116">
        <v>7</v>
      </c>
      <c r="S73" s="81">
        <v>1</v>
      </c>
      <c r="T73" s="148">
        <f t="shared" si="8"/>
        <v>0.33333333333333331</v>
      </c>
      <c r="U73" s="139">
        <v>24</v>
      </c>
    </row>
    <row r="74" spans="1:21" x14ac:dyDescent="0.25">
      <c r="E74" s="1" t="s">
        <v>67</v>
      </c>
      <c r="F74" s="116">
        <v>5</v>
      </c>
      <c r="G74" s="81">
        <v>1</v>
      </c>
      <c r="H74" s="148">
        <f t="shared" si="5"/>
        <v>0.42857142857142855</v>
      </c>
      <c r="I74" s="116">
        <v>8</v>
      </c>
      <c r="J74" s="81"/>
      <c r="K74" s="148">
        <f t="shared" si="6"/>
        <v>0.5714285714285714</v>
      </c>
      <c r="L74" s="6">
        <v>14</v>
      </c>
      <c r="N74" s="270" t="s">
        <v>67</v>
      </c>
      <c r="O74" s="116">
        <v>3</v>
      </c>
      <c r="P74" s="81">
        <v>5</v>
      </c>
      <c r="Q74" s="148">
        <f t="shared" si="7"/>
        <v>0.5714285714285714</v>
      </c>
      <c r="R74" s="116">
        <v>6</v>
      </c>
      <c r="S74" s="81"/>
      <c r="T74" s="148">
        <f t="shared" si="8"/>
        <v>0.42857142857142855</v>
      </c>
      <c r="U74" s="139">
        <v>14</v>
      </c>
    </row>
    <row r="75" spans="1:21" x14ac:dyDescent="0.25">
      <c r="E75" s="1" t="s">
        <v>69</v>
      </c>
      <c r="F75" s="116">
        <v>9</v>
      </c>
      <c r="G75" s="81"/>
      <c r="H75" s="148">
        <f t="shared" si="5"/>
        <v>0.81818181818181823</v>
      </c>
      <c r="I75" s="116">
        <v>2</v>
      </c>
      <c r="J75" s="81"/>
      <c r="K75" s="148">
        <f t="shared" si="6"/>
        <v>0.18181818181818182</v>
      </c>
      <c r="L75" s="6">
        <v>11</v>
      </c>
      <c r="N75" s="270" t="s">
        <v>69</v>
      </c>
      <c r="O75" s="116">
        <v>2</v>
      </c>
      <c r="P75" s="81">
        <v>7</v>
      </c>
      <c r="Q75" s="148">
        <f t="shared" si="7"/>
        <v>0.81818181818181823</v>
      </c>
      <c r="R75" s="116">
        <v>2</v>
      </c>
      <c r="S75" s="81"/>
      <c r="T75" s="148">
        <f t="shared" si="8"/>
        <v>0.18181818181818182</v>
      </c>
      <c r="U75" s="139">
        <v>11</v>
      </c>
    </row>
    <row r="76" spans="1:21" x14ac:dyDescent="0.25">
      <c r="E76" s="1" t="s">
        <v>324</v>
      </c>
      <c r="F76" s="116">
        <v>47</v>
      </c>
      <c r="G76" s="81">
        <v>2</v>
      </c>
      <c r="H76" s="148"/>
      <c r="I76" s="116">
        <v>18</v>
      </c>
      <c r="J76" s="81">
        <v>0</v>
      </c>
      <c r="K76" s="148"/>
      <c r="L76" s="6">
        <v>67</v>
      </c>
      <c r="N76" s="271" t="s">
        <v>324</v>
      </c>
      <c r="O76" s="116">
        <v>12</v>
      </c>
      <c r="P76" s="81">
        <v>16</v>
      </c>
      <c r="Q76" s="148"/>
      <c r="R76" s="116">
        <v>38</v>
      </c>
      <c r="S76" s="81">
        <v>1</v>
      </c>
      <c r="T76" s="148"/>
      <c r="U76" s="139">
        <v>67</v>
      </c>
    </row>
    <row r="77" spans="1:21" x14ac:dyDescent="0.25">
      <c r="E77" s="113" t="s">
        <v>164</v>
      </c>
      <c r="F77" s="117">
        <f>SUM(F54:F76)</f>
        <v>4940</v>
      </c>
      <c r="G77" s="117">
        <f>SUM(G54:G76)</f>
        <v>584</v>
      </c>
      <c r="H77" s="117"/>
      <c r="I77" s="117">
        <f t="shared" ref="I77:L77" si="9">SUM(I54:I76)</f>
        <v>1141</v>
      </c>
      <c r="J77" s="117">
        <f t="shared" si="9"/>
        <v>225</v>
      </c>
      <c r="K77" s="117"/>
      <c r="L77" s="117">
        <f t="shared" si="9"/>
        <v>6890</v>
      </c>
      <c r="N77" s="272" t="s">
        <v>164</v>
      </c>
      <c r="O77" s="117">
        <f>SUM(O54:O76)</f>
        <v>447</v>
      </c>
      <c r="P77" s="117">
        <f>SUM(P54:P76)</f>
        <v>1075</v>
      </c>
      <c r="Q77" s="67"/>
      <c r="R77" s="117">
        <f>SUM(R54:R76)</f>
        <v>4673</v>
      </c>
      <c r="S77" s="117">
        <f>SUM(S54:S76)</f>
        <v>695</v>
      </c>
      <c r="T77" s="118"/>
      <c r="U77" s="118">
        <f>SUM(U54:U76)</f>
        <v>6890</v>
      </c>
    </row>
  </sheetData>
  <mergeCells count="8">
    <mergeCell ref="F3:H3"/>
    <mergeCell ref="I3:K3"/>
    <mergeCell ref="O3:Q3"/>
    <mergeCell ref="R3:T3"/>
    <mergeCell ref="F52:H52"/>
    <mergeCell ref="I52:K52"/>
    <mergeCell ref="O52:Q52"/>
    <mergeCell ref="R52:T52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workbookViewId="0">
      <selection activeCell="A2" sqref="A2"/>
    </sheetView>
  </sheetViews>
  <sheetFormatPr defaultRowHeight="15" x14ac:dyDescent="0.25"/>
  <cols>
    <col min="1" max="1" width="33.42578125" style="11" customWidth="1"/>
    <col min="2" max="6" width="6.5703125" bestFit="1" customWidth="1"/>
    <col min="7" max="8" width="6.5703125" customWidth="1"/>
    <col min="9" max="9" width="4" customWidth="1"/>
    <col min="10" max="10" width="4.140625" customWidth="1"/>
    <col min="11" max="11" width="8.7109375" bestFit="1" customWidth="1"/>
    <col min="12" max="12" width="8.7109375" customWidth="1"/>
    <col min="13" max="13" width="31.7109375" bestFit="1" customWidth="1"/>
    <col min="14" max="20" width="6.5703125" bestFit="1" customWidth="1"/>
    <col min="21" max="21" width="5.28515625" bestFit="1" customWidth="1"/>
    <col min="22" max="22" width="6.140625" bestFit="1" customWidth="1"/>
    <col min="25" max="25" width="36.28515625" bestFit="1" customWidth="1"/>
    <col min="30" max="30" width="36.28515625" bestFit="1" customWidth="1"/>
    <col min="34" max="34" width="7.140625" bestFit="1" customWidth="1"/>
  </cols>
  <sheetData>
    <row r="1" spans="1:35" x14ac:dyDescent="0.25">
      <c r="A1" s="268" t="s">
        <v>333</v>
      </c>
    </row>
    <row r="2" spans="1:35" x14ac:dyDescent="0.25">
      <c r="B2" s="309" t="s">
        <v>332</v>
      </c>
      <c r="C2" s="309"/>
      <c r="D2" s="309"/>
      <c r="E2" s="309"/>
      <c r="F2" s="309"/>
      <c r="G2" s="309"/>
      <c r="H2" s="309"/>
      <c r="I2" s="309"/>
      <c r="J2" s="309"/>
      <c r="N2" s="309" t="s">
        <v>332</v>
      </c>
      <c r="O2" s="309"/>
      <c r="P2" s="309"/>
      <c r="Q2" s="309"/>
      <c r="R2" s="309"/>
      <c r="S2" s="309"/>
      <c r="T2" s="309"/>
      <c r="U2" s="309"/>
      <c r="V2" s="309"/>
    </row>
    <row r="3" spans="1:35" x14ac:dyDescent="0.25">
      <c r="A3" s="277" t="s">
        <v>289</v>
      </c>
      <c r="B3" s="171" t="s">
        <v>207</v>
      </c>
      <c r="C3" s="171" t="s">
        <v>208</v>
      </c>
      <c r="D3" s="171" t="s">
        <v>209</v>
      </c>
      <c r="E3" s="171" t="s">
        <v>210</v>
      </c>
      <c r="F3" s="171" t="s">
        <v>211</v>
      </c>
      <c r="G3" s="171" t="s">
        <v>212</v>
      </c>
      <c r="H3" s="171" t="s">
        <v>213</v>
      </c>
      <c r="I3" s="171" t="s">
        <v>214</v>
      </c>
      <c r="J3" s="171" t="s">
        <v>215</v>
      </c>
      <c r="K3" s="171" t="s">
        <v>206</v>
      </c>
      <c r="L3" s="14"/>
      <c r="M3" s="277" t="s">
        <v>289</v>
      </c>
      <c r="N3" s="171" t="s">
        <v>207</v>
      </c>
      <c r="O3" s="171" t="s">
        <v>208</v>
      </c>
      <c r="P3" s="171" t="s">
        <v>209</v>
      </c>
      <c r="Q3" s="171" t="s">
        <v>210</v>
      </c>
      <c r="R3" s="171" t="s">
        <v>211</v>
      </c>
      <c r="S3" s="171" t="s">
        <v>212</v>
      </c>
      <c r="T3" s="171" t="s">
        <v>213</v>
      </c>
      <c r="U3" s="171" t="s">
        <v>214</v>
      </c>
      <c r="V3" s="171" t="s">
        <v>215</v>
      </c>
      <c r="W3" s="171" t="s">
        <v>206</v>
      </c>
      <c r="Y3" s="171" t="s">
        <v>289</v>
      </c>
      <c r="Z3" s="172" t="s">
        <v>224</v>
      </c>
      <c r="AA3" s="172" t="s">
        <v>296</v>
      </c>
      <c r="AB3" s="173" t="s">
        <v>278</v>
      </c>
      <c r="AD3" s="171" t="s">
        <v>289</v>
      </c>
      <c r="AE3" s="172" t="s">
        <v>224</v>
      </c>
      <c r="AF3" s="172" t="s">
        <v>219</v>
      </c>
      <c r="AG3" s="173" t="s">
        <v>220</v>
      </c>
      <c r="AH3" s="173" t="s">
        <v>215</v>
      </c>
    </row>
    <row r="4" spans="1:35" x14ac:dyDescent="0.25">
      <c r="A4" s="271" t="s">
        <v>42</v>
      </c>
      <c r="B4" s="6">
        <v>558</v>
      </c>
      <c r="C4" s="6">
        <v>380</v>
      </c>
      <c r="D4" s="6">
        <v>101</v>
      </c>
      <c r="E4" s="6">
        <v>144</v>
      </c>
      <c r="F4" s="6">
        <v>109</v>
      </c>
      <c r="G4" s="6">
        <v>48</v>
      </c>
      <c r="H4" s="6">
        <v>13</v>
      </c>
      <c r="I4" s="6">
        <v>11</v>
      </c>
      <c r="J4" s="6">
        <v>61</v>
      </c>
      <c r="K4" s="6">
        <v>1425</v>
      </c>
      <c r="L4" s="6"/>
      <c r="M4" s="271" t="s">
        <v>42</v>
      </c>
      <c r="N4" s="31">
        <f t="shared" ref="N4:V4" si="0">B4/$K$4</f>
        <v>0.39157894736842103</v>
      </c>
      <c r="O4" s="31">
        <f t="shared" si="0"/>
        <v>0.26666666666666666</v>
      </c>
      <c r="P4" s="31">
        <f t="shared" si="0"/>
        <v>7.0877192982456136E-2</v>
      </c>
      <c r="Q4" s="31">
        <f t="shared" si="0"/>
        <v>0.10105263157894737</v>
      </c>
      <c r="R4" s="31">
        <f t="shared" si="0"/>
        <v>7.6491228070175443E-2</v>
      </c>
      <c r="S4" s="31">
        <f t="shared" si="0"/>
        <v>3.3684210526315789E-2</v>
      </c>
      <c r="T4" s="31">
        <f t="shared" si="0"/>
        <v>9.1228070175438589E-3</v>
      </c>
      <c r="U4" s="31">
        <f t="shared" si="0"/>
        <v>7.7192982456140355E-3</v>
      </c>
      <c r="V4" s="31">
        <f t="shared" si="0"/>
        <v>4.2807017543859648E-2</v>
      </c>
      <c r="W4" s="31">
        <f>SUM(N4:V4)</f>
        <v>0.99999999999999978</v>
      </c>
      <c r="Y4" s="1" t="s">
        <v>42</v>
      </c>
      <c r="Z4" s="136">
        <f>N4+O4</f>
        <v>0.65824561403508763</v>
      </c>
      <c r="AA4" s="8">
        <f>P4+Q4+R4+S4</f>
        <v>0.28210526315789475</v>
      </c>
      <c r="AB4" s="8">
        <f>T4+U4</f>
        <v>1.6842105263157894E-2</v>
      </c>
      <c r="AC4" s="8"/>
      <c r="AD4" s="1" t="s">
        <v>42</v>
      </c>
      <c r="AE4" s="8">
        <f>Z4</f>
        <v>0.65824561403508763</v>
      </c>
      <c r="AF4" s="8">
        <f>P4+Q4+R4</f>
        <v>0.24842105263157893</v>
      </c>
      <c r="AG4" s="8">
        <f>S4+T4+U4</f>
        <v>5.0526315789473683E-2</v>
      </c>
      <c r="AH4" s="8">
        <f>V4</f>
        <v>4.2807017543859648E-2</v>
      </c>
      <c r="AI4" s="8">
        <f>SUM(AE4:AH4)</f>
        <v>0.99999999999999978</v>
      </c>
    </row>
    <row r="5" spans="1:35" x14ac:dyDescent="0.25">
      <c r="A5" s="271" t="s">
        <v>9</v>
      </c>
      <c r="B5" s="6">
        <v>31</v>
      </c>
      <c r="C5" s="6">
        <v>206</v>
      </c>
      <c r="D5" s="6">
        <v>157</v>
      </c>
      <c r="E5" s="6">
        <v>227</v>
      </c>
      <c r="F5" s="6">
        <v>206</v>
      </c>
      <c r="G5" s="6">
        <v>48</v>
      </c>
      <c r="H5" s="6">
        <v>20</v>
      </c>
      <c r="I5" s="6"/>
      <c r="J5" s="6">
        <v>58</v>
      </c>
      <c r="K5" s="6">
        <v>953</v>
      </c>
      <c r="L5" s="6"/>
      <c r="M5" s="271" t="s">
        <v>9</v>
      </c>
      <c r="N5" s="31">
        <f t="shared" ref="N5:V5" si="1">B5/$K$5</f>
        <v>3.2528856243441762E-2</v>
      </c>
      <c r="O5" s="31">
        <f t="shared" si="1"/>
        <v>0.21615949632738721</v>
      </c>
      <c r="P5" s="31">
        <f t="shared" si="1"/>
        <v>0.16474291710388247</v>
      </c>
      <c r="Q5" s="31">
        <f t="shared" si="1"/>
        <v>0.23819517313746066</v>
      </c>
      <c r="R5" s="31">
        <f t="shared" si="1"/>
        <v>0.21615949632738721</v>
      </c>
      <c r="S5" s="31">
        <f t="shared" si="1"/>
        <v>5.0367261280167892E-2</v>
      </c>
      <c r="T5" s="31">
        <f t="shared" si="1"/>
        <v>2.098635886673662E-2</v>
      </c>
      <c r="U5" s="31">
        <f t="shared" si="1"/>
        <v>0</v>
      </c>
      <c r="V5" s="31">
        <f t="shared" si="1"/>
        <v>6.0860440713536204E-2</v>
      </c>
      <c r="W5" s="31">
        <f t="shared" ref="W5:W26" si="2">SUM(N5:V5)</f>
        <v>1</v>
      </c>
      <c r="Y5" s="1" t="s">
        <v>9</v>
      </c>
      <c r="Z5" s="8">
        <f t="shared" ref="Z5:Z26" si="3">N5+O5</f>
        <v>0.24868835257082897</v>
      </c>
      <c r="AA5" s="136">
        <f t="shared" ref="AA5:AA26" si="4">P5+Q5+R5+S5</f>
        <v>0.66946484784889826</v>
      </c>
      <c r="AB5" s="8">
        <f t="shared" ref="AB5:AB26" si="5">T5+U5</f>
        <v>2.098635886673662E-2</v>
      </c>
      <c r="AD5" s="1" t="s">
        <v>9</v>
      </c>
      <c r="AE5" s="8">
        <f t="shared" ref="AE5:AE26" si="6">Z5</f>
        <v>0.24868835257082897</v>
      </c>
      <c r="AF5" s="8">
        <f t="shared" ref="AF5:AF26" si="7">P5+Q5+R5</f>
        <v>0.61909758656873037</v>
      </c>
      <c r="AG5" s="8">
        <f t="shared" ref="AG5:AG26" si="8">S5+T5+U5</f>
        <v>7.1353620146904509E-2</v>
      </c>
      <c r="AH5" s="8">
        <f t="shared" ref="AH5:AH26" si="9">V5</f>
        <v>6.0860440713536204E-2</v>
      </c>
      <c r="AI5" s="8">
        <f t="shared" ref="AI5:AI26" si="10">SUM(AE5:AH5)</f>
        <v>1</v>
      </c>
    </row>
    <row r="6" spans="1:35" x14ac:dyDescent="0.25">
      <c r="A6" s="271" t="s">
        <v>36</v>
      </c>
      <c r="B6" s="6">
        <v>209</v>
      </c>
      <c r="C6" s="6">
        <v>392</v>
      </c>
      <c r="D6" s="6">
        <v>81</v>
      </c>
      <c r="E6" s="6">
        <v>100</v>
      </c>
      <c r="F6" s="6">
        <v>80</v>
      </c>
      <c r="G6" s="6">
        <v>21</v>
      </c>
      <c r="H6" s="6">
        <v>5</v>
      </c>
      <c r="I6" s="6">
        <v>2</v>
      </c>
      <c r="J6" s="6">
        <v>23</v>
      </c>
      <c r="K6" s="6">
        <v>913</v>
      </c>
      <c r="L6" s="6"/>
      <c r="M6" s="271" t="s">
        <v>36</v>
      </c>
      <c r="N6" s="32">
        <f>B6/$K$6</f>
        <v>0.2289156626506024</v>
      </c>
      <c r="O6" s="32">
        <f t="shared" ref="O6:V6" si="11">C6/$K$6</f>
        <v>0.4293537787513691</v>
      </c>
      <c r="P6" s="31">
        <f t="shared" si="11"/>
        <v>8.8718510405257398E-2</v>
      </c>
      <c r="Q6" s="31">
        <f t="shared" si="11"/>
        <v>0.10952902519167579</v>
      </c>
      <c r="R6" s="31">
        <f t="shared" si="11"/>
        <v>8.7623220153340634E-2</v>
      </c>
      <c r="S6" s="31">
        <f t="shared" si="11"/>
        <v>2.3001095290251915E-2</v>
      </c>
      <c r="T6" s="31">
        <f t="shared" si="11"/>
        <v>5.4764512595837896E-3</v>
      </c>
      <c r="U6" s="31">
        <f t="shared" si="11"/>
        <v>2.1905805038335158E-3</v>
      </c>
      <c r="V6" s="31">
        <f t="shared" si="11"/>
        <v>2.5191675794085433E-2</v>
      </c>
      <c r="W6" s="31">
        <f t="shared" si="2"/>
        <v>1</v>
      </c>
      <c r="Y6" s="1" t="s">
        <v>36</v>
      </c>
      <c r="Z6" s="136">
        <f t="shared" si="3"/>
        <v>0.65826944140197152</v>
      </c>
      <c r="AA6" s="8">
        <f t="shared" si="4"/>
        <v>0.30887185104052572</v>
      </c>
      <c r="AB6" s="8">
        <f t="shared" si="5"/>
        <v>7.6670317634173054E-3</v>
      </c>
      <c r="AD6" s="1" t="s">
        <v>36</v>
      </c>
      <c r="AE6" s="8">
        <f t="shared" si="6"/>
        <v>0.65826944140197152</v>
      </c>
      <c r="AF6" s="8">
        <f t="shared" si="7"/>
        <v>0.28587075575027382</v>
      </c>
      <c r="AG6" s="8">
        <f t="shared" si="8"/>
        <v>3.0668127053669218E-2</v>
      </c>
      <c r="AH6" s="8">
        <f t="shared" si="9"/>
        <v>2.5191675794085433E-2</v>
      </c>
      <c r="AI6" s="8">
        <f t="shared" si="10"/>
        <v>1</v>
      </c>
    </row>
    <row r="7" spans="1:35" x14ac:dyDescent="0.25">
      <c r="A7" s="271" t="s">
        <v>21</v>
      </c>
      <c r="B7" s="6">
        <v>47</v>
      </c>
      <c r="C7" s="6">
        <v>203</v>
      </c>
      <c r="D7" s="6">
        <v>107</v>
      </c>
      <c r="E7" s="6">
        <v>100</v>
      </c>
      <c r="F7" s="6">
        <v>86</v>
      </c>
      <c r="G7" s="6">
        <v>42</v>
      </c>
      <c r="H7" s="6">
        <v>20</v>
      </c>
      <c r="I7" s="6">
        <v>4</v>
      </c>
      <c r="J7" s="6">
        <v>26</v>
      </c>
      <c r="K7" s="6">
        <v>635</v>
      </c>
      <c r="L7" s="6"/>
      <c r="M7" s="271" t="s">
        <v>21</v>
      </c>
      <c r="N7" s="31">
        <f>B7/$K$7</f>
        <v>7.4015748031496062E-2</v>
      </c>
      <c r="O7" s="32">
        <f t="shared" ref="O7:V7" si="12">C7/$K$7</f>
        <v>0.31968503937007875</v>
      </c>
      <c r="P7" s="32">
        <f t="shared" si="12"/>
        <v>0.16850393700787403</v>
      </c>
      <c r="Q7" s="31">
        <f t="shared" si="12"/>
        <v>0.15748031496062992</v>
      </c>
      <c r="R7" s="31">
        <f t="shared" si="12"/>
        <v>0.13543307086614173</v>
      </c>
      <c r="S7" s="31">
        <f t="shared" si="12"/>
        <v>6.6141732283464566E-2</v>
      </c>
      <c r="T7" s="31">
        <f t="shared" si="12"/>
        <v>3.1496062992125984E-2</v>
      </c>
      <c r="U7" s="31">
        <f t="shared" si="12"/>
        <v>6.2992125984251968E-3</v>
      </c>
      <c r="V7" s="31">
        <f t="shared" si="12"/>
        <v>4.0944881889763779E-2</v>
      </c>
      <c r="W7" s="31">
        <f t="shared" si="2"/>
        <v>0.99999999999999978</v>
      </c>
      <c r="Y7" s="1" t="s">
        <v>21</v>
      </c>
      <c r="Z7" s="8">
        <f t="shared" si="3"/>
        <v>0.39370078740157483</v>
      </c>
      <c r="AA7" s="136">
        <f t="shared" si="4"/>
        <v>0.52755905511811019</v>
      </c>
      <c r="AB7" s="8">
        <f t="shared" si="5"/>
        <v>3.7795275590551181E-2</v>
      </c>
      <c r="AD7" s="1" t="s">
        <v>21</v>
      </c>
      <c r="AE7" s="8">
        <f t="shared" si="6"/>
        <v>0.39370078740157483</v>
      </c>
      <c r="AF7" s="8">
        <f t="shared" si="7"/>
        <v>0.46141732283464565</v>
      </c>
      <c r="AG7" s="8">
        <f t="shared" si="8"/>
        <v>0.10393700787401575</v>
      </c>
      <c r="AH7" s="8">
        <f t="shared" si="9"/>
        <v>4.0944881889763779E-2</v>
      </c>
      <c r="AI7" s="8">
        <f t="shared" si="10"/>
        <v>0.99999999999999989</v>
      </c>
    </row>
    <row r="8" spans="1:35" x14ac:dyDescent="0.25">
      <c r="A8" s="271" t="s">
        <v>27</v>
      </c>
      <c r="B8" s="6">
        <v>23</v>
      </c>
      <c r="C8" s="6">
        <v>93</v>
      </c>
      <c r="D8" s="6">
        <v>70</v>
      </c>
      <c r="E8" s="6">
        <v>105</v>
      </c>
      <c r="F8" s="6">
        <v>112</v>
      </c>
      <c r="G8" s="6">
        <v>25</v>
      </c>
      <c r="H8" s="6">
        <v>4</v>
      </c>
      <c r="I8" s="6"/>
      <c r="J8" s="6">
        <v>16</v>
      </c>
      <c r="K8" s="6">
        <v>448</v>
      </c>
      <c r="L8" s="6"/>
      <c r="M8" s="271" t="s">
        <v>27</v>
      </c>
      <c r="N8" s="31">
        <f>B8/$K$8</f>
        <v>5.1339285714285712E-2</v>
      </c>
      <c r="O8" s="31">
        <f t="shared" ref="O8:V8" si="13">C8/$K$8</f>
        <v>0.20758928571428573</v>
      </c>
      <c r="P8" s="31">
        <f t="shared" si="13"/>
        <v>0.15625</v>
      </c>
      <c r="Q8" s="32">
        <f t="shared" si="13"/>
        <v>0.234375</v>
      </c>
      <c r="R8" s="32">
        <f t="shared" si="13"/>
        <v>0.25</v>
      </c>
      <c r="S8" s="31">
        <f t="shared" si="13"/>
        <v>5.5803571428571432E-2</v>
      </c>
      <c r="T8" s="31">
        <f t="shared" si="13"/>
        <v>8.9285714285714281E-3</v>
      </c>
      <c r="U8" s="31">
        <f t="shared" si="13"/>
        <v>0</v>
      </c>
      <c r="V8" s="31">
        <f t="shared" si="13"/>
        <v>3.5714285714285712E-2</v>
      </c>
      <c r="W8" s="31">
        <f t="shared" si="2"/>
        <v>0.99999999999999989</v>
      </c>
      <c r="Y8" s="1" t="s">
        <v>27</v>
      </c>
      <c r="Z8" s="8">
        <f t="shared" si="3"/>
        <v>0.25892857142857145</v>
      </c>
      <c r="AA8" s="136">
        <f t="shared" si="4"/>
        <v>0.6964285714285714</v>
      </c>
      <c r="AB8" s="8">
        <f t="shared" si="5"/>
        <v>8.9285714285714281E-3</v>
      </c>
      <c r="AD8" s="1" t="s">
        <v>27</v>
      </c>
      <c r="AE8" s="8">
        <f t="shared" si="6"/>
        <v>0.25892857142857145</v>
      </c>
      <c r="AF8" s="8">
        <f t="shared" si="7"/>
        <v>0.640625</v>
      </c>
      <c r="AG8" s="8">
        <f t="shared" si="8"/>
        <v>6.4732142857142863E-2</v>
      </c>
      <c r="AH8" s="8">
        <f t="shared" si="9"/>
        <v>3.5714285714285712E-2</v>
      </c>
      <c r="AI8" s="8">
        <f t="shared" si="10"/>
        <v>1</v>
      </c>
    </row>
    <row r="9" spans="1:35" x14ac:dyDescent="0.25">
      <c r="A9" s="271" t="s">
        <v>14</v>
      </c>
      <c r="B9" s="6">
        <v>12</v>
      </c>
      <c r="C9" s="6">
        <v>79</v>
      </c>
      <c r="D9" s="6">
        <v>47</v>
      </c>
      <c r="E9" s="6">
        <v>62</v>
      </c>
      <c r="F9" s="6">
        <v>94</v>
      </c>
      <c r="G9" s="6">
        <v>73</v>
      </c>
      <c r="H9" s="6">
        <v>37</v>
      </c>
      <c r="I9" s="6">
        <v>6</v>
      </c>
      <c r="J9" s="6">
        <v>28</v>
      </c>
      <c r="K9" s="6">
        <v>438</v>
      </c>
      <c r="L9" s="6"/>
      <c r="M9" s="271" t="s">
        <v>14</v>
      </c>
      <c r="N9" s="31">
        <f>B9/$K$9</f>
        <v>2.7397260273972601E-2</v>
      </c>
      <c r="O9" s="32">
        <f t="shared" ref="O9:V9" si="14">C9/$K$9</f>
        <v>0.18036529680365296</v>
      </c>
      <c r="P9" s="31">
        <f t="shared" si="14"/>
        <v>0.10730593607305935</v>
      </c>
      <c r="Q9" s="31">
        <f t="shared" si="14"/>
        <v>0.14155251141552511</v>
      </c>
      <c r="R9" s="32">
        <f t="shared" si="14"/>
        <v>0.21461187214611871</v>
      </c>
      <c r="S9" s="31">
        <f t="shared" si="14"/>
        <v>0.16666666666666666</v>
      </c>
      <c r="T9" s="176">
        <f t="shared" si="14"/>
        <v>8.4474885844748854E-2</v>
      </c>
      <c r="U9" s="31">
        <f t="shared" si="14"/>
        <v>1.3698630136986301E-2</v>
      </c>
      <c r="V9" s="31">
        <f t="shared" si="14"/>
        <v>6.3926940639269403E-2</v>
      </c>
      <c r="W9" s="31">
        <f t="shared" si="2"/>
        <v>0.99999999999999989</v>
      </c>
      <c r="Y9" s="1" t="s">
        <v>14</v>
      </c>
      <c r="Z9" s="8">
        <f t="shared" si="3"/>
        <v>0.20776255707762556</v>
      </c>
      <c r="AA9" s="136">
        <f t="shared" si="4"/>
        <v>0.63013698630136983</v>
      </c>
      <c r="AB9" s="174">
        <f t="shared" si="5"/>
        <v>9.8173515981735154E-2</v>
      </c>
      <c r="AD9" s="1" t="s">
        <v>14</v>
      </c>
      <c r="AE9" s="8">
        <f t="shared" si="6"/>
        <v>0.20776255707762556</v>
      </c>
      <c r="AF9" s="8">
        <f t="shared" si="7"/>
        <v>0.4634703196347032</v>
      </c>
      <c r="AG9" s="8">
        <f t="shared" si="8"/>
        <v>0.26484018264840181</v>
      </c>
      <c r="AH9" s="8">
        <f t="shared" si="9"/>
        <v>6.3926940639269403E-2</v>
      </c>
      <c r="AI9" s="8">
        <f t="shared" si="10"/>
        <v>1</v>
      </c>
    </row>
    <row r="10" spans="1:35" x14ac:dyDescent="0.25">
      <c r="A10" s="271" t="s">
        <v>50</v>
      </c>
      <c r="B10" s="6">
        <v>8</v>
      </c>
      <c r="C10" s="6">
        <v>68</v>
      </c>
      <c r="D10" s="6">
        <v>65</v>
      </c>
      <c r="E10" s="6">
        <v>62</v>
      </c>
      <c r="F10" s="6">
        <v>62</v>
      </c>
      <c r="G10" s="6">
        <v>29</v>
      </c>
      <c r="H10" s="6">
        <v>10</v>
      </c>
      <c r="I10" s="6">
        <v>3</v>
      </c>
      <c r="J10" s="6">
        <v>20</v>
      </c>
      <c r="K10" s="6">
        <v>327</v>
      </c>
      <c r="L10" s="6"/>
      <c r="M10" s="271" t="s">
        <v>50</v>
      </c>
      <c r="N10" s="31">
        <f>B10/$K$10</f>
        <v>2.4464831804281346E-2</v>
      </c>
      <c r="O10" s="32">
        <f t="shared" ref="O10:V10" si="15">C10/$K$10</f>
        <v>0.20795107033639143</v>
      </c>
      <c r="P10" s="32">
        <f t="shared" si="15"/>
        <v>0.19877675840978593</v>
      </c>
      <c r="Q10" s="31">
        <f t="shared" si="15"/>
        <v>0.18960244648318042</v>
      </c>
      <c r="R10" s="31">
        <f t="shared" si="15"/>
        <v>0.18960244648318042</v>
      </c>
      <c r="S10" s="31">
        <f t="shared" si="15"/>
        <v>8.8685015290519878E-2</v>
      </c>
      <c r="T10" s="31">
        <f t="shared" si="15"/>
        <v>3.0581039755351681E-2</v>
      </c>
      <c r="U10" s="31">
        <f t="shared" si="15"/>
        <v>9.1743119266055051E-3</v>
      </c>
      <c r="V10" s="31">
        <f t="shared" si="15"/>
        <v>6.1162079510703363E-2</v>
      </c>
      <c r="W10" s="31">
        <f t="shared" si="2"/>
        <v>0.99999999999999989</v>
      </c>
      <c r="Y10" s="1" t="s">
        <v>50</v>
      </c>
      <c r="Z10" s="8">
        <f t="shared" si="3"/>
        <v>0.23241590214067279</v>
      </c>
      <c r="AA10" s="136">
        <f t="shared" si="4"/>
        <v>0.66666666666666663</v>
      </c>
      <c r="AB10" s="8">
        <f t="shared" si="5"/>
        <v>3.9755351681957186E-2</v>
      </c>
      <c r="AD10" s="1" t="s">
        <v>50</v>
      </c>
      <c r="AE10" s="8">
        <f t="shared" si="6"/>
        <v>0.23241590214067279</v>
      </c>
      <c r="AF10" s="8">
        <f t="shared" si="7"/>
        <v>0.57798165137614677</v>
      </c>
      <c r="AG10" s="8">
        <f t="shared" si="8"/>
        <v>0.12844036697247707</v>
      </c>
      <c r="AH10" s="8">
        <f t="shared" si="9"/>
        <v>6.1162079510703363E-2</v>
      </c>
      <c r="AI10" s="8">
        <f t="shared" si="10"/>
        <v>1</v>
      </c>
    </row>
    <row r="11" spans="1:35" x14ac:dyDescent="0.25">
      <c r="A11" s="271" t="s">
        <v>23</v>
      </c>
      <c r="B11" s="6">
        <v>5</v>
      </c>
      <c r="C11" s="6">
        <v>40</v>
      </c>
      <c r="D11" s="6">
        <v>35</v>
      </c>
      <c r="E11" s="6">
        <v>61</v>
      </c>
      <c r="F11" s="6">
        <v>67</v>
      </c>
      <c r="G11" s="6">
        <v>43</v>
      </c>
      <c r="H11" s="6">
        <v>20</v>
      </c>
      <c r="I11" s="6">
        <v>6</v>
      </c>
      <c r="J11" s="6">
        <v>19</v>
      </c>
      <c r="K11" s="6">
        <v>296</v>
      </c>
      <c r="L11" s="6"/>
      <c r="M11" s="271" t="s">
        <v>23</v>
      </c>
      <c r="N11" s="31">
        <f>B11/$K$11</f>
        <v>1.6891891891891893E-2</v>
      </c>
      <c r="O11" s="31">
        <f t="shared" ref="O11:V11" si="16">C11/$K$11</f>
        <v>0.13513513513513514</v>
      </c>
      <c r="P11" s="31">
        <f t="shared" si="16"/>
        <v>0.11824324324324324</v>
      </c>
      <c r="Q11" s="32">
        <f t="shared" si="16"/>
        <v>0.20608108108108109</v>
      </c>
      <c r="R11" s="32">
        <f t="shared" si="16"/>
        <v>0.22635135135135134</v>
      </c>
      <c r="S11" s="31">
        <f t="shared" si="16"/>
        <v>0.14527027027027026</v>
      </c>
      <c r="T11" s="176">
        <f t="shared" si="16"/>
        <v>6.7567567567567571E-2</v>
      </c>
      <c r="U11" s="31">
        <f t="shared" si="16"/>
        <v>2.0270270270270271E-2</v>
      </c>
      <c r="V11" s="31">
        <f t="shared" si="16"/>
        <v>6.4189189189189186E-2</v>
      </c>
      <c r="W11" s="31">
        <f t="shared" si="2"/>
        <v>1</v>
      </c>
      <c r="Y11" s="1" t="s">
        <v>23</v>
      </c>
      <c r="Z11" s="8">
        <f t="shared" si="3"/>
        <v>0.15202702702702703</v>
      </c>
      <c r="AA11" s="136">
        <f t="shared" si="4"/>
        <v>0.69594594594594594</v>
      </c>
      <c r="AB11" s="174">
        <f t="shared" si="5"/>
        <v>8.7837837837837843E-2</v>
      </c>
      <c r="AD11" s="1" t="s">
        <v>23</v>
      </c>
      <c r="AE11" s="8">
        <f t="shared" si="6"/>
        <v>0.15202702702702703</v>
      </c>
      <c r="AF11" s="8">
        <f t="shared" si="7"/>
        <v>0.55067567567567566</v>
      </c>
      <c r="AG11" s="8">
        <f t="shared" si="8"/>
        <v>0.23310810810810811</v>
      </c>
      <c r="AH11" s="8">
        <f t="shared" si="9"/>
        <v>6.4189189189189186E-2</v>
      </c>
      <c r="AI11" s="8">
        <f t="shared" si="10"/>
        <v>0.99999999999999989</v>
      </c>
    </row>
    <row r="12" spans="1:35" x14ac:dyDescent="0.25">
      <c r="A12" s="271" t="s">
        <v>19</v>
      </c>
      <c r="B12" s="6">
        <v>17</v>
      </c>
      <c r="C12" s="6">
        <v>109</v>
      </c>
      <c r="D12" s="6">
        <v>36</v>
      </c>
      <c r="E12" s="6">
        <v>15</v>
      </c>
      <c r="F12" s="6">
        <v>17</v>
      </c>
      <c r="G12" s="6">
        <v>6</v>
      </c>
      <c r="H12" s="6">
        <v>2</v>
      </c>
      <c r="I12" s="6"/>
      <c r="J12" s="6">
        <v>12</v>
      </c>
      <c r="K12" s="6">
        <v>214</v>
      </c>
      <c r="L12" s="6"/>
      <c r="M12" s="271" t="s">
        <v>19</v>
      </c>
      <c r="N12" s="31">
        <f>B12/$K$12</f>
        <v>7.9439252336448593E-2</v>
      </c>
      <c r="O12" s="32">
        <f t="shared" ref="O12:V12" si="17">C12/$K$12</f>
        <v>0.50934579439252337</v>
      </c>
      <c r="P12" s="31">
        <f t="shared" si="17"/>
        <v>0.16822429906542055</v>
      </c>
      <c r="Q12" s="31">
        <f t="shared" si="17"/>
        <v>7.0093457943925228E-2</v>
      </c>
      <c r="R12" s="31">
        <f t="shared" si="17"/>
        <v>7.9439252336448593E-2</v>
      </c>
      <c r="S12" s="31">
        <f t="shared" si="17"/>
        <v>2.8037383177570093E-2</v>
      </c>
      <c r="T12" s="31">
        <f t="shared" si="17"/>
        <v>9.3457943925233638E-3</v>
      </c>
      <c r="U12" s="31">
        <f t="shared" si="17"/>
        <v>0</v>
      </c>
      <c r="V12" s="31">
        <f t="shared" si="17"/>
        <v>5.6074766355140186E-2</v>
      </c>
      <c r="W12" s="31">
        <f t="shared" si="2"/>
        <v>0.99999999999999989</v>
      </c>
      <c r="Y12" s="1" t="s">
        <v>19</v>
      </c>
      <c r="Z12" s="136">
        <f t="shared" si="3"/>
        <v>0.58878504672897192</v>
      </c>
      <c r="AA12" s="8">
        <f t="shared" si="4"/>
        <v>0.34579439252336447</v>
      </c>
      <c r="AB12" s="175">
        <f t="shared" si="5"/>
        <v>9.3457943925233638E-3</v>
      </c>
      <c r="AD12" s="1" t="s">
        <v>19</v>
      </c>
      <c r="AE12" s="8">
        <f t="shared" si="6"/>
        <v>0.58878504672897192</v>
      </c>
      <c r="AF12" s="8">
        <f t="shared" si="7"/>
        <v>0.31775700934579437</v>
      </c>
      <c r="AG12" s="8">
        <f t="shared" si="8"/>
        <v>3.7383177570093455E-2</v>
      </c>
      <c r="AH12" s="8">
        <f t="shared" si="9"/>
        <v>5.6074766355140186E-2</v>
      </c>
      <c r="AI12" s="8">
        <f t="shared" si="10"/>
        <v>1</v>
      </c>
    </row>
    <row r="13" spans="1:35" x14ac:dyDescent="0.25">
      <c r="A13" s="271" t="s">
        <v>25</v>
      </c>
      <c r="B13" s="6">
        <v>11</v>
      </c>
      <c r="C13" s="6">
        <v>75</v>
      </c>
      <c r="D13" s="6">
        <v>36</v>
      </c>
      <c r="E13" s="6">
        <v>31</v>
      </c>
      <c r="F13" s="6">
        <v>30</v>
      </c>
      <c r="G13" s="6">
        <v>14</v>
      </c>
      <c r="H13" s="6">
        <v>1</v>
      </c>
      <c r="I13" s="6">
        <v>2</v>
      </c>
      <c r="J13" s="6">
        <v>11</v>
      </c>
      <c r="K13" s="6">
        <v>211</v>
      </c>
      <c r="L13" s="6"/>
      <c r="M13" s="271" t="s">
        <v>25</v>
      </c>
      <c r="N13" s="31">
        <f>B13/$K$13</f>
        <v>5.2132701421800945E-2</v>
      </c>
      <c r="O13" s="32">
        <f t="shared" ref="O13:V13" si="18">C13/$K$13</f>
        <v>0.35545023696682465</v>
      </c>
      <c r="P13" s="32">
        <f t="shared" si="18"/>
        <v>0.17061611374407584</v>
      </c>
      <c r="Q13" s="31">
        <f t="shared" si="18"/>
        <v>0.14691943127962084</v>
      </c>
      <c r="R13" s="31">
        <f t="shared" si="18"/>
        <v>0.14218009478672985</v>
      </c>
      <c r="S13" s="31">
        <f t="shared" si="18"/>
        <v>6.6350710900473939E-2</v>
      </c>
      <c r="T13" s="31">
        <f t="shared" si="18"/>
        <v>4.7393364928909956E-3</v>
      </c>
      <c r="U13" s="31">
        <f t="shared" si="18"/>
        <v>9.4786729857819912E-3</v>
      </c>
      <c r="V13" s="31">
        <f t="shared" si="18"/>
        <v>5.2132701421800945E-2</v>
      </c>
      <c r="W13" s="31">
        <f t="shared" si="2"/>
        <v>1</v>
      </c>
      <c r="Y13" s="1" t="s">
        <v>25</v>
      </c>
      <c r="Z13" s="8">
        <f t="shared" si="3"/>
        <v>0.40758293838862558</v>
      </c>
      <c r="AA13" s="136">
        <f t="shared" si="4"/>
        <v>0.52606635071090047</v>
      </c>
      <c r="AB13" s="8">
        <f t="shared" si="5"/>
        <v>1.4218009478672987E-2</v>
      </c>
      <c r="AD13" s="1" t="s">
        <v>25</v>
      </c>
      <c r="AE13" s="8">
        <f t="shared" si="6"/>
        <v>0.40758293838862558</v>
      </c>
      <c r="AF13" s="8">
        <f t="shared" si="7"/>
        <v>0.45971563981042651</v>
      </c>
      <c r="AG13" s="8">
        <f t="shared" si="8"/>
        <v>8.0568720379146933E-2</v>
      </c>
      <c r="AH13" s="8">
        <f t="shared" si="9"/>
        <v>5.2132701421800945E-2</v>
      </c>
      <c r="AI13" s="8">
        <f t="shared" si="10"/>
        <v>1</v>
      </c>
    </row>
    <row r="14" spans="1:35" x14ac:dyDescent="0.25">
      <c r="A14" s="271" t="s">
        <v>31</v>
      </c>
      <c r="B14" s="6">
        <v>5</v>
      </c>
      <c r="C14" s="6">
        <v>32</v>
      </c>
      <c r="D14" s="6">
        <v>16</v>
      </c>
      <c r="E14" s="6">
        <v>34</v>
      </c>
      <c r="F14" s="6">
        <v>43</v>
      </c>
      <c r="G14" s="6">
        <v>10</v>
      </c>
      <c r="H14" s="6">
        <v>5</v>
      </c>
      <c r="I14" s="6"/>
      <c r="J14" s="6">
        <v>13</v>
      </c>
      <c r="K14" s="6">
        <v>158</v>
      </c>
      <c r="L14" s="6"/>
      <c r="M14" s="271" t="s">
        <v>31</v>
      </c>
      <c r="N14" s="31">
        <f>B14/$K$14</f>
        <v>3.1645569620253167E-2</v>
      </c>
      <c r="O14" s="31">
        <f t="shared" ref="O14:V14" si="19">C14/$K$14</f>
        <v>0.20253164556962025</v>
      </c>
      <c r="P14" s="31">
        <f t="shared" si="19"/>
        <v>0.10126582278481013</v>
      </c>
      <c r="Q14" s="32">
        <f t="shared" si="19"/>
        <v>0.21518987341772153</v>
      </c>
      <c r="R14" s="32">
        <f t="shared" si="19"/>
        <v>0.27215189873417722</v>
      </c>
      <c r="S14" s="31">
        <f t="shared" si="19"/>
        <v>6.3291139240506333E-2</v>
      </c>
      <c r="T14" s="31">
        <f t="shared" si="19"/>
        <v>3.1645569620253167E-2</v>
      </c>
      <c r="U14" s="31">
        <f t="shared" si="19"/>
        <v>0</v>
      </c>
      <c r="V14" s="31">
        <f t="shared" si="19"/>
        <v>8.2278481012658222E-2</v>
      </c>
      <c r="W14" s="31">
        <f t="shared" si="2"/>
        <v>1</v>
      </c>
      <c r="Y14" s="1" t="s">
        <v>31</v>
      </c>
      <c r="Z14" s="8">
        <f t="shared" si="3"/>
        <v>0.23417721518987342</v>
      </c>
      <c r="AA14" s="136">
        <f t="shared" si="4"/>
        <v>0.65189873417721522</v>
      </c>
      <c r="AB14" s="8">
        <f t="shared" si="5"/>
        <v>3.1645569620253167E-2</v>
      </c>
      <c r="AD14" s="1" t="s">
        <v>31</v>
      </c>
      <c r="AE14" s="8">
        <f t="shared" si="6"/>
        <v>0.23417721518987342</v>
      </c>
      <c r="AF14" s="8">
        <f t="shared" si="7"/>
        <v>0.58860759493670889</v>
      </c>
      <c r="AG14" s="8">
        <f t="shared" si="8"/>
        <v>9.49367088607595E-2</v>
      </c>
      <c r="AH14" s="8">
        <f t="shared" si="9"/>
        <v>8.2278481012658222E-2</v>
      </c>
      <c r="AI14" s="8">
        <f t="shared" si="10"/>
        <v>1</v>
      </c>
    </row>
    <row r="15" spans="1:35" x14ac:dyDescent="0.25">
      <c r="A15" s="271" t="s">
        <v>52</v>
      </c>
      <c r="B15" s="6">
        <v>8</v>
      </c>
      <c r="C15" s="6">
        <v>21</v>
      </c>
      <c r="D15" s="6">
        <v>35</v>
      </c>
      <c r="E15" s="6">
        <v>30</v>
      </c>
      <c r="F15" s="6">
        <v>26</v>
      </c>
      <c r="G15" s="6">
        <v>14</v>
      </c>
      <c r="H15" s="6">
        <v>6</v>
      </c>
      <c r="I15" s="6"/>
      <c r="J15" s="6">
        <v>9</v>
      </c>
      <c r="K15" s="6">
        <v>149</v>
      </c>
      <c r="L15" s="6"/>
      <c r="M15" s="271" t="s">
        <v>52</v>
      </c>
      <c r="N15" s="31">
        <f>B15/$K$15</f>
        <v>5.3691275167785234E-2</v>
      </c>
      <c r="O15" s="31">
        <f t="shared" ref="O15:V15" si="20">C15/$K$15</f>
        <v>0.14093959731543623</v>
      </c>
      <c r="P15" s="32">
        <f t="shared" si="20"/>
        <v>0.2348993288590604</v>
      </c>
      <c r="Q15" s="32">
        <f t="shared" si="20"/>
        <v>0.20134228187919462</v>
      </c>
      <c r="R15" s="31">
        <f t="shared" si="20"/>
        <v>0.17449664429530201</v>
      </c>
      <c r="S15" s="31">
        <f t="shared" si="20"/>
        <v>9.3959731543624164E-2</v>
      </c>
      <c r="T15" s="31">
        <f t="shared" si="20"/>
        <v>4.0268456375838924E-2</v>
      </c>
      <c r="U15" s="31">
        <f t="shared" si="20"/>
        <v>0</v>
      </c>
      <c r="V15" s="31">
        <f t="shared" si="20"/>
        <v>6.0402684563758392E-2</v>
      </c>
      <c r="W15" s="31">
        <f t="shared" si="2"/>
        <v>1</v>
      </c>
      <c r="Y15" s="1" t="s">
        <v>52</v>
      </c>
      <c r="Z15" s="8">
        <f t="shared" si="3"/>
        <v>0.19463087248322147</v>
      </c>
      <c r="AA15" s="8">
        <f t="shared" si="4"/>
        <v>0.70469798657718119</v>
      </c>
      <c r="AB15" s="8">
        <f t="shared" si="5"/>
        <v>4.0268456375838924E-2</v>
      </c>
      <c r="AD15" s="1" t="s">
        <v>52</v>
      </c>
      <c r="AE15" s="8">
        <f t="shared" si="6"/>
        <v>0.19463087248322147</v>
      </c>
      <c r="AF15" s="8">
        <f t="shared" si="7"/>
        <v>0.61073825503355705</v>
      </c>
      <c r="AG15" s="8">
        <f t="shared" si="8"/>
        <v>0.13422818791946309</v>
      </c>
      <c r="AH15" s="8">
        <f t="shared" si="9"/>
        <v>6.0402684563758392E-2</v>
      </c>
      <c r="AI15" s="8">
        <f t="shared" si="10"/>
        <v>1</v>
      </c>
    </row>
    <row r="16" spans="1:35" x14ac:dyDescent="0.25">
      <c r="A16" s="271" t="s">
        <v>3</v>
      </c>
      <c r="B16" s="6">
        <v>3</v>
      </c>
      <c r="C16" s="6">
        <v>18</v>
      </c>
      <c r="D16" s="6">
        <v>17</v>
      </c>
      <c r="E16" s="6">
        <v>28</v>
      </c>
      <c r="F16" s="6">
        <v>29</v>
      </c>
      <c r="G16" s="6">
        <v>18</v>
      </c>
      <c r="H16" s="6">
        <v>11</v>
      </c>
      <c r="I16" s="6">
        <v>3</v>
      </c>
      <c r="J16" s="6">
        <v>9</v>
      </c>
      <c r="K16" s="6">
        <v>136</v>
      </c>
      <c r="L16" s="6"/>
      <c r="M16" s="271" t="s">
        <v>3</v>
      </c>
      <c r="N16" s="31">
        <f>B16/$K$16</f>
        <v>2.2058823529411766E-2</v>
      </c>
      <c r="O16" s="31">
        <f t="shared" ref="O16:V16" si="21">C16/$K$16</f>
        <v>0.13235294117647059</v>
      </c>
      <c r="P16" s="31">
        <f t="shared" si="21"/>
        <v>0.125</v>
      </c>
      <c r="Q16" s="32">
        <f t="shared" si="21"/>
        <v>0.20588235294117646</v>
      </c>
      <c r="R16" s="32">
        <f t="shared" si="21"/>
        <v>0.21323529411764705</v>
      </c>
      <c r="S16" s="31">
        <f t="shared" si="21"/>
        <v>0.13235294117647059</v>
      </c>
      <c r="T16" s="176">
        <f t="shared" si="21"/>
        <v>8.0882352941176475E-2</v>
      </c>
      <c r="U16" s="31">
        <f t="shared" si="21"/>
        <v>2.2058823529411766E-2</v>
      </c>
      <c r="V16" s="31">
        <f t="shared" si="21"/>
        <v>6.6176470588235295E-2</v>
      </c>
      <c r="W16" s="31">
        <f t="shared" si="2"/>
        <v>1</v>
      </c>
      <c r="Y16" s="1" t="s">
        <v>3</v>
      </c>
      <c r="Z16" s="8">
        <f t="shared" si="3"/>
        <v>0.15441176470588236</v>
      </c>
      <c r="AA16" s="136">
        <f t="shared" si="4"/>
        <v>0.67647058823529405</v>
      </c>
      <c r="AB16" s="174">
        <f t="shared" si="5"/>
        <v>0.10294117647058824</v>
      </c>
      <c r="AD16" s="1" t="s">
        <v>3</v>
      </c>
      <c r="AE16" s="8">
        <f t="shared" si="6"/>
        <v>0.15441176470588236</v>
      </c>
      <c r="AF16" s="8">
        <f t="shared" si="7"/>
        <v>0.54411764705882348</v>
      </c>
      <c r="AG16" s="8">
        <f t="shared" si="8"/>
        <v>0.23529411764705885</v>
      </c>
      <c r="AH16" s="8">
        <f t="shared" si="9"/>
        <v>6.6176470588235295E-2</v>
      </c>
      <c r="AI16" s="8">
        <f t="shared" si="10"/>
        <v>1</v>
      </c>
    </row>
    <row r="17" spans="1:35" x14ac:dyDescent="0.25">
      <c r="A17" s="271" t="s">
        <v>29</v>
      </c>
      <c r="B17" s="6">
        <v>6</v>
      </c>
      <c r="C17" s="6">
        <v>35</v>
      </c>
      <c r="D17" s="6">
        <v>20</v>
      </c>
      <c r="E17" s="6">
        <v>25</v>
      </c>
      <c r="F17" s="6">
        <v>20</v>
      </c>
      <c r="G17" s="6">
        <v>11</v>
      </c>
      <c r="H17" s="6">
        <v>3</v>
      </c>
      <c r="I17" s="6"/>
      <c r="J17" s="6">
        <v>6</v>
      </c>
      <c r="K17" s="6">
        <v>126</v>
      </c>
      <c r="L17" s="6"/>
      <c r="M17" s="271" t="s">
        <v>29</v>
      </c>
      <c r="N17" s="31">
        <f>B17/$K$17</f>
        <v>4.7619047619047616E-2</v>
      </c>
      <c r="O17" s="32">
        <f t="shared" ref="O17:V17" si="22">C17/$K$17</f>
        <v>0.27777777777777779</v>
      </c>
      <c r="P17" s="31">
        <f t="shared" si="22"/>
        <v>0.15873015873015872</v>
      </c>
      <c r="Q17" s="32">
        <f t="shared" si="22"/>
        <v>0.1984126984126984</v>
      </c>
      <c r="R17" s="31">
        <f t="shared" si="22"/>
        <v>0.15873015873015872</v>
      </c>
      <c r="S17" s="31">
        <f t="shared" si="22"/>
        <v>8.7301587301587297E-2</v>
      </c>
      <c r="T17" s="31">
        <f t="shared" si="22"/>
        <v>2.3809523809523808E-2</v>
      </c>
      <c r="U17" s="31">
        <f t="shared" si="22"/>
        <v>0</v>
      </c>
      <c r="V17" s="31">
        <f t="shared" si="22"/>
        <v>4.7619047619047616E-2</v>
      </c>
      <c r="W17" s="31">
        <f t="shared" si="2"/>
        <v>1</v>
      </c>
      <c r="Y17" s="1" t="s">
        <v>29</v>
      </c>
      <c r="Z17" s="8">
        <f t="shared" si="3"/>
        <v>0.32539682539682541</v>
      </c>
      <c r="AA17" s="136">
        <f t="shared" si="4"/>
        <v>0.60317460317460314</v>
      </c>
      <c r="AB17" s="8">
        <f t="shared" si="5"/>
        <v>2.3809523809523808E-2</v>
      </c>
      <c r="AD17" s="1" t="s">
        <v>29</v>
      </c>
      <c r="AE17" s="8">
        <f t="shared" si="6"/>
        <v>0.32539682539682541</v>
      </c>
      <c r="AF17" s="8">
        <f t="shared" si="7"/>
        <v>0.51587301587301582</v>
      </c>
      <c r="AG17" s="8">
        <f t="shared" si="8"/>
        <v>0.1111111111111111</v>
      </c>
      <c r="AH17" s="8">
        <f t="shared" si="9"/>
        <v>4.7619047619047616E-2</v>
      </c>
      <c r="AI17" s="8">
        <f t="shared" si="10"/>
        <v>1</v>
      </c>
    </row>
    <row r="18" spans="1:35" x14ac:dyDescent="0.25">
      <c r="A18" s="271" t="s">
        <v>54</v>
      </c>
      <c r="B18" s="6">
        <v>8</v>
      </c>
      <c r="C18" s="6">
        <v>37</v>
      </c>
      <c r="D18" s="6">
        <v>34</v>
      </c>
      <c r="E18" s="6">
        <v>11</v>
      </c>
      <c r="F18" s="6">
        <v>12</v>
      </c>
      <c r="G18" s="6">
        <v>5</v>
      </c>
      <c r="H18" s="6">
        <v>3</v>
      </c>
      <c r="I18" s="6">
        <v>1</v>
      </c>
      <c r="J18" s="6">
        <v>9</v>
      </c>
      <c r="K18" s="6">
        <v>120</v>
      </c>
      <c r="L18" s="6"/>
      <c r="M18" s="271" t="s">
        <v>54</v>
      </c>
      <c r="N18" s="31">
        <f>B18/$K$18</f>
        <v>6.6666666666666666E-2</v>
      </c>
      <c r="O18" s="32">
        <f t="shared" ref="O18:V18" si="23">C18/$K$18</f>
        <v>0.30833333333333335</v>
      </c>
      <c r="P18" s="32">
        <f t="shared" si="23"/>
        <v>0.28333333333333333</v>
      </c>
      <c r="Q18" s="31">
        <f t="shared" si="23"/>
        <v>9.166666666666666E-2</v>
      </c>
      <c r="R18" s="31">
        <f t="shared" si="23"/>
        <v>0.1</v>
      </c>
      <c r="S18" s="31">
        <f t="shared" si="23"/>
        <v>4.1666666666666664E-2</v>
      </c>
      <c r="T18" s="31">
        <f t="shared" si="23"/>
        <v>2.5000000000000001E-2</v>
      </c>
      <c r="U18" s="31">
        <f t="shared" si="23"/>
        <v>8.3333333333333332E-3</v>
      </c>
      <c r="V18" s="31">
        <f t="shared" si="23"/>
        <v>7.4999999999999997E-2</v>
      </c>
      <c r="W18" s="31">
        <f t="shared" si="2"/>
        <v>0.99999999999999989</v>
      </c>
      <c r="Y18" s="1" t="s">
        <v>54</v>
      </c>
      <c r="Z18" s="8">
        <f t="shared" si="3"/>
        <v>0.375</v>
      </c>
      <c r="AA18" s="136">
        <f t="shared" si="4"/>
        <v>0.51666666666666661</v>
      </c>
      <c r="AB18" s="8">
        <f t="shared" si="5"/>
        <v>3.3333333333333333E-2</v>
      </c>
      <c r="AD18" s="1" t="s">
        <v>54</v>
      </c>
      <c r="AE18" s="8">
        <f t="shared" si="6"/>
        <v>0.375</v>
      </c>
      <c r="AF18" s="8">
        <f t="shared" si="7"/>
        <v>0.47499999999999998</v>
      </c>
      <c r="AG18" s="8">
        <f t="shared" si="8"/>
        <v>7.4999999999999997E-2</v>
      </c>
      <c r="AH18" s="8">
        <f t="shared" si="9"/>
        <v>7.4999999999999997E-2</v>
      </c>
      <c r="AI18" s="8">
        <f t="shared" si="10"/>
        <v>0.99999999999999989</v>
      </c>
    </row>
    <row r="19" spans="1:35" x14ac:dyDescent="0.25">
      <c r="A19" s="271" t="s">
        <v>17</v>
      </c>
      <c r="B19" s="6">
        <v>10</v>
      </c>
      <c r="C19" s="6">
        <v>26</v>
      </c>
      <c r="D19" s="6">
        <v>18</v>
      </c>
      <c r="E19" s="6">
        <v>12</v>
      </c>
      <c r="F19" s="6">
        <v>15</v>
      </c>
      <c r="G19" s="6">
        <v>3</v>
      </c>
      <c r="H19" s="6">
        <v>4</v>
      </c>
      <c r="I19" s="6">
        <v>1</v>
      </c>
      <c r="J19" s="6">
        <v>4</v>
      </c>
      <c r="K19" s="6">
        <v>93</v>
      </c>
      <c r="L19" s="6"/>
      <c r="M19" s="271" t="s">
        <v>17</v>
      </c>
      <c r="N19" s="31">
        <f>B19/$K$19</f>
        <v>0.10752688172043011</v>
      </c>
      <c r="O19" s="32">
        <f t="shared" ref="O19:V19" si="24">C19/$K$19</f>
        <v>0.27956989247311825</v>
      </c>
      <c r="P19" s="32">
        <f t="shared" si="24"/>
        <v>0.19354838709677419</v>
      </c>
      <c r="Q19" s="31">
        <f t="shared" si="24"/>
        <v>0.12903225806451613</v>
      </c>
      <c r="R19" s="31">
        <f t="shared" si="24"/>
        <v>0.16129032258064516</v>
      </c>
      <c r="S19" s="31">
        <f t="shared" si="24"/>
        <v>3.2258064516129031E-2</v>
      </c>
      <c r="T19" s="31">
        <f t="shared" si="24"/>
        <v>4.3010752688172046E-2</v>
      </c>
      <c r="U19" s="31">
        <f t="shared" si="24"/>
        <v>1.0752688172043012E-2</v>
      </c>
      <c r="V19" s="31">
        <f t="shared" si="24"/>
        <v>4.3010752688172046E-2</v>
      </c>
      <c r="W19" s="31">
        <f t="shared" si="2"/>
        <v>0.99999999999999978</v>
      </c>
      <c r="Y19" s="1" t="s">
        <v>17</v>
      </c>
      <c r="Z19" s="8">
        <f t="shared" si="3"/>
        <v>0.38709677419354838</v>
      </c>
      <c r="AA19" s="136">
        <f t="shared" si="4"/>
        <v>0.5161290322580645</v>
      </c>
      <c r="AB19" s="8">
        <f t="shared" si="5"/>
        <v>5.3763440860215062E-2</v>
      </c>
      <c r="AD19" s="1" t="s">
        <v>17</v>
      </c>
      <c r="AE19" s="8">
        <f t="shared" si="6"/>
        <v>0.38709677419354838</v>
      </c>
      <c r="AF19" s="8">
        <f t="shared" si="7"/>
        <v>0.4838709677419355</v>
      </c>
      <c r="AG19" s="8">
        <f t="shared" si="8"/>
        <v>8.6021505376344093E-2</v>
      </c>
      <c r="AH19" s="8">
        <f t="shared" si="9"/>
        <v>4.3010752688172046E-2</v>
      </c>
      <c r="AI19" s="8">
        <f t="shared" si="10"/>
        <v>1</v>
      </c>
    </row>
    <row r="20" spans="1:35" x14ac:dyDescent="0.25">
      <c r="A20" s="271" t="s">
        <v>56</v>
      </c>
      <c r="B20" s="6">
        <v>3</v>
      </c>
      <c r="C20" s="6">
        <v>4</v>
      </c>
      <c r="D20" s="6">
        <v>6</v>
      </c>
      <c r="E20" s="6">
        <v>14</v>
      </c>
      <c r="F20" s="6">
        <v>18</v>
      </c>
      <c r="G20" s="6">
        <v>10</v>
      </c>
      <c r="H20" s="6"/>
      <c r="I20" s="6">
        <v>1</v>
      </c>
      <c r="J20" s="6">
        <v>5</v>
      </c>
      <c r="K20" s="6">
        <v>61</v>
      </c>
      <c r="L20" s="6"/>
      <c r="M20" s="271" t="s">
        <v>56</v>
      </c>
      <c r="N20" s="31">
        <f>B20/$K$20</f>
        <v>4.9180327868852458E-2</v>
      </c>
      <c r="O20" s="31">
        <f t="shared" ref="O20:V20" si="25">C20/$K$20</f>
        <v>6.5573770491803282E-2</v>
      </c>
      <c r="P20" s="31">
        <f t="shared" si="25"/>
        <v>9.8360655737704916E-2</v>
      </c>
      <c r="Q20" s="32">
        <f t="shared" si="25"/>
        <v>0.22950819672131148</v>
      </c>
      <c r="R20" s="32">
        <f t="shared" si="25"/>
        <v>0.29508196721311475</v>
      </c>
      <c r="S20" s="31">
        <f t="shared" si="25"/>
        <v>0.16393442622950818</v>
      </c>
      <c r="T20" s="31">
        <f t="shared" si="25"/>
        <v>0</v>
      </c>
      <c r="U20" s="31">
        <f t="shared" si="25"/>
        <v>1.6393442622950821E-2</v>
      </c>
      <c r="V20" s="31">
        <f t="shared" si="25"/>
        <v>8.1967213114754092E-2</v>
      </c>
      <c r="W20" s="31">
        <f t="shared" si="2"/>
        <v>1</v>
      </c>
      <c r="Y20" s="1" t="s">
        <v>56</v>
      </c>
      <c r="Z20" s="8">
        <f t="shared" si="3"/>
        <v>0.11475409836065574</v>
      </c>
      <c r="AA20" s="136">
        <f t="shared" si="4"/>
        <v>0.78688524590163933</v>
      </c>
      <c r="AB20" s="8">
        <f t="shared" si="5"/>
        <v>1.6393442622950821E-2</v>
      </c>
      <c r="AD20" s="1" t="s">
        <v>56</v>
      </c>
      <c r="AE20" s="8">
        <f t="shared" si="6"/>
        <v>0.11475409836065574</v>
      </c>
      <c r="AF20" s="8">
        <f t="shared" si="7"/>
        <v>0.62295081967213117</v>
      </c>
      <c r="AG20" s="8">
        <f t="shared" si="8"/>
        <v>0.18032786885245899</v>
      </c>
      <c r="AH20" s="8">
        <f t="shared" si="9"/>
        <v>8.1967213114754092E-2</v>
      </c>
      <c r="AI20" s="8">
        <f t="shared" si="10"/>
        <v>1</v>
      </c>
    </row>
    <row r="21" spans="1:35" x14ac:dyDescent="0.25">
      <c r="A21" s="271" t="s">
        <v>48</v>
      </c>
      <c r="B21" s="6">
        <v>5</v>
      </c>
      <c r="C21" s="6">
        <v>18</v>
      </c>
      <c r="D21" s="6">
        <v>7</v>
      </c>
      <c r="E21" s="6">
        <v>2</v>
      </c>
      <c r="F21" s="6"/>
      <c r="G21" s="6">
        <v>1</v>
      </c>
      <c r="H21" s="6">
        <v>1</v>
      </c>
      <c r="I21" s="6"/>
      <c r="J21" s="6">
        <v>2</v>
      </c>
      <c r="K21" s="6">
        <v>36</v>
      </c>
      <c r="L21" s="6"/>
      <c r="M21" s="271" t="s">
        <v>48</v>
      </c>
      <c r="N21" s="31">
        <f>B21/$K$21</f>
        <v>0.1388888888888889</v>
      </c>
      <c r="O21" s="32">
        <f t="shared" ref="O21:V21" si="26">C21/$K$21</f>
        <v>0.5</v>
      </c>
      <c r="P21" s="31">
        <f t="shared" si="26"/>
        <v>0.19444444444444445</v>
      </c>
      <c r="Q21" s="31">
        <f t="shared" si="26"/>
        <v>5.5555555555555552E-2</v>
      </c>
      <c r="R21" s="31">
        <f t="shared" si="26"/>
        <v>0</v>
      </c>
      <c r="S21" s="31">
        <f t="shared" si="26"/>
        <v>2.7777777777777776E-2</v>
      </c>
      <c r="T21" s="31">
        <f t="shared" si="26"/>
        <v>2.7777777777777776E-2</v>
      </c>
      <c r="U21" s="31">
        <f t="shared" si="26"/>
        <v>0</v>
      </c>
      <c r="V21" s="31">
        <f t="shared" si="26"/>
        <v>5.5555555555555552E-2</v>
      </c>
      <c r="W21" s="31">
        <f t="shared" si="2"/>
        <v>1</v>
      </c>
      <c r="Y21" s="1" t="s">
        <v>48</v>
      </c>
      <c r="Z21" s="136">
        <f t="shared" si="3"/>
        <v>0.63888888888888884</v>
      </c>
      <c r="AA21" s="8">
        <f t="shared" si="4"/>
        <v>0.27777777777777779</v>
      </c>
      <c r="AB21" s="8">
        <f t="shared" si="5"/>
        <v>2.7777777777777776E-2</v>
      </c>
      <c r="AD21" s="1" t="s">
        <v>48</v>
      </c>
      <c r="AE21" s="8">
        <f t="shared" si="6"/>
        <v>0.63888888888888884</v>
      </c>
      <c r="AF21" s="8">
        <f t="shared" si="7"/>
        <v>0.25</v>
      </c>
      <c r="AG21" s="8">
        <f t="shared" si="8"/>
        <v>5.5555555555555552E-2</v>
      </c>
      <c r="AH21" s="8">
        <f t="shared" si="9"/>
        <v>5.5555555555555552E-2</v>
      </c>
      <c r="AI21" s="8">
        <f t="shared" si="10"/>
        <v>1</v>
      </c>
    </row>
    <row r="22" spans="1:35" x14ac:dyDescent="0.25">
      <c r="A22" s="271" t="s">
        <v>44</v>
      </c>
      <c r="B22" s="6">
        <v>3</v>
      </c>
      <c r="C22" s="6">
        <v>7</v>
      </c>
      <c r="D22" s="6">
        <v>14</v>
      </c>
      <c r="E22" s="6">
        <v>4</v>
      </c>
      <c r="F22" s="6">
        <v>4</v>
      </c>
      <c r="G22" s="6">
        <v>2</v>
      </c>
      <c r="H22" s="6"/>
      <c r="I22" s="6"/>
      <c r="J22" s="6">
        <v>1</v>
      </c>
      <c r="K22" s="6">
        <v>35</v>
      </c>
      <c r="L22" s="6"/>
      <c r="M22" s="271" t="s">
        <v>44</v>
      </c>
      <c r="N22" s="31">
        <f>B22/$K$22</f>
        <v>8.5714285714285715E-2</v>
      </c>
      <c r="O22" s="32">
        <f t="shared" ref="O22:V22" si="27">C22/$K$22</f>
        <v>0.2</v>
      </c>
      <c r="P22" s="32">
        <f t="shared" si="27"/>
        <v>0.4</v>
      </c>
      <c r="Q22" s="31">
        <f t="shared" si="27"/>
        <v>0.11428571428571428</v>
      </c>
      <c r="R22" s="31">
        <f t="shared" si="27"/>
        <v>0.11428571428571428</v>
      </c>
      <c r="S22" s="31">
        <f t="shared" si="27"/>
        <v>5.7142857142857141E-2</v>
      </c>
      <c r="T22" s="31">
        <f t="shared" si="27"/>
        <v>0</v>
      </c>
      <c r="U22" s="31">
        <f t="shared" si="27"/>
        <v>0</v>
      </c>
      <c r="V22" s="31">
        <f t="shared" si="27"/>
        <v>2.8571428571428571E-2</v>
      </c>
      <c r="W22" s="31">
        <f t="shared" si="2"/>
        <v>1</v>
      </c>
      <c r="Y22" s="1" t="s">
        <v>44</v>
      </c>
      <c r="Z22" s="8">
        <f t="shared" si="3"/>
        <v>0.2857142857142857</v>
      </c>
      <c r="AA22" s="8">
        <f t="shared" si="4"/>
        <v>0.68571428571428583</v>
      </c>
      <c r="AB22" s="8">
        <f t="shared" si="5"/>
        <v>0</v>
      </c>
      <c r="AD22" s="1" t="s">
        <v>44</v>
      </c>
      <c r="AE22" s="8">
        <f t="shared" si="6"/>
        <v>0.2857142857142857</v>
      </c>
      <c r="AF22" s="8">
        <f t="shared" si="7"/>
        <v>0.62857142857142867</v>
      </c>
      <c r="AG22" s="8">
        <f t="shared" si="8"/>
        <v>5.7142857142857141E-2</v>
      </c>
      <c r="AH22" s="8">
        <f t="shared" si="9"/>
        <v>2.8571428571428571E-2</v>
      </c>
      <c r="AI22" s="8">
        <f t="shared" si="10"/>
        <v>1</v>
      </c>
    </row>
    <row r="23" spans="1:35" x14ac:dyDescent="0.25">
      <c r="A23" s="271" t="s">
        <v>58</v>
      </c>
      <c r="B23" s="6">
        <v>1</v>
      </c>
      <c r="C23" s="6">
        <v>10</v>
      </c>
      <c r="D23" s="6"/>
      <c r="E23" s="6">
        <v>3</v>
      </c>
      <c r="F23" s="6">
        <v>4</v>
      </c>
      <c r="G23" s="6"/>
      <c r="H23" s="6"/>
      <c r="I23" s="6"/>
      <c r="J23" s="6">
        <v>6</v>
      </c>
      <c r="K23" s="6">
        <v>24</v>
      </c>
      <c r="L23" s="6"/>
      <c r="M23" s="271" t="s">
        <v>58</v>
      </c>
      <c r="N23" s="31">
        <f>B23/$K$23</f>
        <v>4.1666666666666664E-2</v>
      </c>
      <c r="O23" s="32">
        <f t="shared" ref="O23:V23" si="28">C23/$K$23</f>
        <v>0.41666666666666669</v>
      </c>
      <c r="P23" s="31">
        <f t="shared" si="28"/>
        <v>0</v>
      </c>
      <c r="Q23" s="31">
        <f t="shared" si="28"/>
        <v>0.125</v>
      </c>
      <c r="R23" s="31">
        <f t="shared" si="28"/>
        <v>0.16666666666666666</v>
      </c>
      <c r="S23" s="31">
        <f t="shared" si="28"/>
        <v>0</v>
      </c>
      <c r="T23" s="31">
        <f t="shared" si="28"/>
        <v>0</v>
      </c>
      <c r="U23" s="31">
        <f t="shared" si="28"/>
        <v>0</v>
      </c>
      <c r="V23" s="31">
        <f t="shared" si="28"/>
        <v>0.25</v>
      </c>
      <c r="W23" s="31">
        <f t="shared" si="2"/>
        <v>1</v>
      </c>
      <c r="Y23" s="1" t="s">
        <v>58</v>
      </c>
      <c r="Z23" s="8">
        <f t="shared" si="3"/>
        <v>0.45833333333333337</v>
      </c>
      <c r="AA23" s="8">
        <f t="shared" si="4"/>
        <v>0.29166666666666663</v>
      </c>
      <c r="AB23" s="8">
        <f t="shared" si="5"/>
        <v>0</v>
      </c>
      <c r="AD23" s="1" t="s">
        <v>58</v>
      </c>
      <c r="AE23" s="8">
        <f t="shared" si="6"/>
        <v>0.45833333333333337</v>
      </c>
      <c r="AF23" s="8">
        <f t="shared" si="7"/>
        <v>0.29166666666666663</v>
      </c>
      <c r="AG23" s="8">
        <f t="shared" si="8"/>
        <v>0</v>
      </c>
      <c r="AH23" s="8">
        <f t="shared" si="9"/>
        <v>0.25</v>
      </c>
      <c r="AI23" s="8">
        <f t="shared" si="10"/>
        <v>1</v>
      </c>
    </row>
    <row r="24" spans="1:35" x14ac:dyDescent="0.25">
      <c r="A24" s="271" t="s">
        <v>67</v>
      </c>
      <c r="B24" s="6">
        <v>1</v>
      </c>
      <c r="C24" s="6">
        <v>6</v>
      </c>
      <c r="D24" s="6"/>
      <c r="E24" s="6">
        <v>3</v>
      </c>
      <c r="F24" s="6">
        <v>1</v>
      </c>
      <c r="G24" s="6"/>
      <c r="H24" s="6">
        <v>1</v>
      </c>
      <c r="I24" s="6">
        <v>1</v>
      </c>
      <c r="J24" s="6">
        <v>1</v>
      </c>
      <c r="K24" s="6">
        <v>14</v>
      </c>
      <c r="L24" s="6"/>
      <c r="M24" s="271" t="s">
        <v>67</v>
      </c>
      <c r="N24" s="31">
        <f>B24/$K$24</f>
        <v>7.1428571428571425E-2</v>
      </c>
      <c r="O24" s="31">
        <f t="shared" ref="O24:V24" si="29">C24/$K$24</f>
        <v>0.42857142857142855</v>
      </c>
      <c r="P24" s="31">
        <f t="shared" si="29"/>
        <v>0</v>
      </c>
      <c r="Q24" s="31">
        <f t="shared" si="29"/>
        <v>0.21428571428571427</v>
      </c>
      <c r="R24" s="31">
        <f t="shared" si="29"/>
        <v>7.1428571428571425E-2</v>
      </c>
      <c r="S24" s="31">
        <f t="shared" si="29"/>
        <v>0</v>
      </c>
      <c r="T24" s="31">
        <f t="shared" si="29"/>
        <v>7.1428571428571425E-2</v>
      </c>
      <c r="U24" s="31">
        <f t="shared" si="29"/>
        <v>7.1428571428571425E-2</v>
      </c>
      <c r="V24" s="31">
        <f t="shared" si="29"/>
        <v>7.1428571428571425E-2</v>
      </c>
      <c r="W24" s="31">
        <f t="shared" si="2"/>
        <v>0.99999999999999989</v>
      </c>
      <c r="Y24" s="1" t="s">
        <v>67</v>
      </c>
      <c r="Z24" s="8">
        <f t="shared" si="3"/>
        <v>0.5</v>
      </c>
      <c r="AA24" s="8">
        <f t="shared" si="4"/>
        <v>0.2857142857142857</v>
      </c>
      <c r="AB24" s="8">
        <f t="shared" si="5"/>
        <v>0.14285714285714285</v>
      </c>
      <c r="AD24" s="1" t="s">
        <v>67</v>
      </c>
      <c r="AE24" s="8">
        <f t="shared" si="6"/>
        <v>0.5</v>
      </c>
      <c r="AF24" s="8">
        <f t="shared" si="7"/>
        <v>0.2857142857142857</v>
      </c>
      <c r="AG24" s="8">
        <f t="shared" si="8"/>
        <v>0.14285714285714285</v>
      </c>
      <c r="AH24" s="8">
        <f t="shared" si="9"/>
        <v>7.1428571428571425E-2</v>
      </c>
      <c r="AI24" s="8">
        <f t="shared" si="10"/>
        <v>1</v>
      </c>
    </row>
    <row r="25" spans="1:35" x14ac:dyDescent="0.25">
      <c r="A25" s="271" t="s">
        <v>69</v>
      </c>
      <c r="B25" s="6"/>
      <c r="C25" s="6">
        <v>4</v>
      </c>
      <c r="D25" s="6">
        <v>6</v>
      </c>
      <c r="E25" s="6"/>
      <c r="F25" s="6"/>
      <c r="G25" s="6"/>
      <c r="H25" s="6"/>
      <c r="I25" s="6"/>
      <c r="J25" s="6">
        <v>1</v>
      </c>
      <c r="K25" s="6">
        <v>11</v>
      </c>
      <c r="L25" s="6"/>
      <c r="M25" s="271" t="s">
        <v>69</v>
      </c>
      <c r="N25" s="31">
        <f>B25/$K$25</f>
        <v>0</v>
      </c>
      <c r="O25" s="31">
        <f t="shared" ref="O25:V25" si="30">C25/$K$25</f>
        <v>0.36363636363636365</v>
      </c>
      <c r="P25" s="31">
        <f t="shared" si="30"/>
        <v>0.54545454545454541</v>
      </c>
      <c r="Q25" s="31">
        <f t="shared" si="30"/>
        <v>0</v>
      </c>
      <c r="R25" s="31">
        <f t="shared" si="30"/>
        <v>0</v>
      </c>
      <c r="S25" s="31">
        <f t="shared" si="30"/>
        <v>0</v>
      </c>
      <c r="T25" s="31">
        <f t="shared" si="30"/>
        <v>0</v>
      </c>
      <c r="U25" s="31">
        <f t="shared" si="30"/>
        <v>0</v>
      </c>
      <c r="V25" s="31">
        <f t="shared" si="30"/>
        <v>9.0909090909090912E-2</v>
      </c>
      <c r="W25" s="31">
        <f t="shared" si="2"/>
        <v>1</v>
      </c>
      <c r="Y25" s="1" t="s">
        <v>69</v>
      </c>
      <c r="Z25" s="8">
        <f t="shared" si="3"/>
        <v>0.36363636363636365</v>
      </c>
      <c r="AA25" s="8">
        <f t="shared" si="4"/>
        <v>0.54545454545454541</v>
      </c>
      <c r="AB25" s="8">
        <f t="shared" si="5"/>
        <v>0</v>
      </c>
      <c r="AD25" s="1" t="s">
        <v>69</v>
      </c>
      <c r="AE25" s="8">
        <f t="shared" si="6"/>
        <v>0.36363636363636365</v>
      </c>
      <c r="AF25" s="8">
        <f t="shared" si="7"/>
        <v>0.54545454545454541</v>
      </c>
      <c r="AG25" s="8">
        <f t="shared" si="8"/>
        <v>0</v>
      </c>
      <c r="AH25" s="8">
        <f t="shared" si="9"/>
        <v>9.0909090909090912E-2</v>
      </c>
      <c r="AI25" s="8">
        <f t="shared" si="10"/>
        <v>1</v>
      </c>
    </row>
    <row r="26" spans="1:35" x14ac:dyDescent="0.25">
      <c r="A26" s="271" t="s">
        <v>295</v>
      </c>
      <c r="B26" s="6">
        <v>6</v>
      </c>
      <c r="C26" s="6">
        <v>18</v>
      </c>
      <c r="D26" s="6">
        <v>11</v>
      </c>
      <c r="E26" s="6">
        <v>4</v>
      </c>
      <c r="F26" s="6">
        <v>14</v>
      </c>
      <c r="G26" s="6">
        <v>8</v>
      </c>
      <c r="H26" s="6">
        <v>4</v>
      </c>
      <c r="I26" s="6">
        <v>1</v>
      </c>
      <c r="J26" s="6">
        <v>1</v>
      </c>
      <c r="K26" s="6">
        <v>67</v>
      </c>
      <c r="L26" s="6"/>
      <c r="M26" s="271" t="s">
        <v>295</v>
      </c>
      <c r="N26" s="31">
        <f>B26/$K$26</f>
        <v>8.9552238805970144E-2</v>
      </c>
      <c r="O26" s="31">
        <f t="shared" ref="O26:V26" si="31">C26/$K$26</f>
        <v>0.26865671641791045</v>
      </c>
      <c r="P26" s="31">
        <f t="shared" si="31"/>
        <v>0.16417910447761194</v>
      </c>
      <c r="Q26" s="31">
        <f t="shared" si="31"/>
        <v>5.9701492537313432E-2</v>
      </c>
      <c r="R26" s="31">
        <f t="shared" si="31"/>
        <v>0.20895522388059701</v>
      </c>
      <c r="S26" s="31">
        <f t="shared" si="31"/>
        <v>0.11940298507462686</v>
      </c>
      <c r="T26" s="31">
        <f t="shared" si="31"/>
        <v>5.9701492537313432E-2</v>
      </c>
      <c r="U26" s="31">
        <f t="shared" si="31"/>
        <v>1.4925373134328358E-2</v>
      </c>
      <c r="V26" s="31">
        <f t="shared" si="31"/>
        <v>1.4925373134328358E-2</v>
      </c>
      <c r="W26" s="31">
        <f t="shared" si="2"/>
        <v>0.99999999999999989</v>
      </c>
      <c r="Y26" s="1" t="s">
        <v>295</v>
      </c>
      <c r="Z26" s="8">
        <f t="shared" si="3"/>
        <v>0.35820895522388058</v>
      </c>
      <c r="AA26" s="8">
        <f t="shared" si="4"/>
        <v>0.55223880597014929</v>
      </c>
      <c r="AB26" s="8">
        <f t="shared" si="5"/>
        <v>7.4626865671641784E-2</v>
      </c>
      <c r="AD26" s="1" t="s">
        <v>295</v>
      </c>
      <c r="AE26" s="8">
        <f t="shared" si="6"/>
        <v>0.35820895522388058</v>
      </c>
      <c r="AF26" s="8">
        <f t="shared" si="7"/>
        <v>0.43283582089552242</v>
      </c>
      <c r="AG26" s="8">
        <f t="shared" si="8"/>
        <v>0.19402985074626863</v>
      </c>
      <c r="AH26" s="8">
        <f t="shared" si="9"/>
        <v>1.4925373134328358E-2</v>
      </c>
      <c r="AI26" s="8">
        <f t="shared" si="10"/>
        <v>1</v>
      </c>
    </row>
    <row r="27" spans="1:35" x14ac:dyDescent="0.25">
      <c r="A27" s="278" t="s">
        <v>164</v>
      </c>
      <c r="B27" s="114">
        <v>980</v>
      </c>
      <c r="C27" s="114">
        <v>1881</v>
      </c>
      <c r="D27" s="114">
        <v>919</v>
      </c>
      <c r="E27" s="114">
        <v>1077</v>
      </c>
      <c r="F27" s="114">
        <v>1049</v>
      </c>
      <c r="G27" s="114">
        <v>431</v>
      </c>
      <c r="H27" s="114">
        <v>170</v>
      </c>
      <c r="I27" s="114">
        <v>42</v>
      </c>
      <c r="J27" s="114">
        <v>341</v>
      </c>
      <c r="K27" s="114">
        <v>6890</v>
      </c>
      <c r="L27" s="279"/>
      <c r="Y27" s="113" t="s">
        <v>164</v>
      </c>
    </row>
  </sheetData>
  <mergeCells count="2">
    <mergeCell ref="B2:J2"/>
    <mergeCell ref="N2:V2"/>
  </mergeCells>
  <conditionalFormatting sqref="N4:V4">
    <cfRule type="top10" dxfId="1" priority="3" rank="2"/>
  </conditionalFormatting>
  <conditionalFormatting sqref="N5:V5">
    <cfRule type="top10" dxfId="0" priority="1" rank="2"/>
  </conditionalFormatting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L5" sqref="L5:M14"/>
    </sheetView>
  </sheetViews>
  <sheetFormatPr defaultRowHeight="15" x14ac:dyDescent="0.25"/>
  <cols>
    <col min="1" max="1" width="20.42578125" customWidth="1"/>
    <col min="2" max="2" width="6.42578125" bestFit="1" customWidth="1"/>
    <col min="3" max="3" width="8.5703125" bestFit="1" customWidth="1"/>
    <col min="4" max="5" width="6.5703125" bestFit="1" customWidth="1"/>
    <col min="6" max="6" width="9" bestFit="1" customWidth="1"/>
    <col min="7" max="7" width="6.5703125" bestFit="1" customWidth="1"/>
    <col min="8" max="8" width="8.7109375" bestFit="1" customWidth="1"/>
    <col min="10" max="10" width="12.7109375" customWidth="1"/>
    <col min="12" max="12" width="17.42578125" bestFit="1" customWidth="1"/>
    <col min="13" max="13" width="11.85546875" customWidth="1"/>
    <col min="14" max="14" width="11.7109375" bestFit="1" customWidth="1"/>
  </cols>
  <sheetData>
    <row r="1" spans="1:14" x14ac:dyDescent="0.25">
      <c r="A1" s="3" t="s">
        <v>297</v>
      </c>
    </row>
    <row r="4" spans="1:14" x14ac:dyDescent="0.25">
      <c r="B4" s="310" t="s">
        <v>246</v>
      </c>
      <c r="C4" s="311"/>
      <c r="D4" s="295"/>
      <c r="E4" s="312" t="s">
        <v>247</v>
      </c>
      <c r="F4" s="313"/>
      <c r="G4" s="314"/>
      <c r="M4" s="210" t="s">
        <v>273</v>
      </c>
      <c r="N4" s="210" t="s">
        <v>282</v>
      </c>
    </row>
    <row r="5" spans="1:14" ht="26.25" x14ac:dyDescent="0.25">
      <c r="A5" s="14" t="s">
        <v>298</v>
      </c>
      <c r="B5" s="197" t="s">
        <v>240</v>
      </c>
      <c r="C5" s="198" t="s">
        <v>270</v>
      </c>
      <c r="D5" s="201" t="s">
        <v>191</v>
      </c>
      <c r="E5" s="199" t="s">
        <v>241</v>
      </c>
      <c r="F5" s="200" t="s">
        <v>271</v>
      </c>
      <c r="G5" s="189" t="s">
        <v>191</v>
      </c>
      <c r="H5" s="14" t="s">
        <v>206</v>
      </c>
      <c r="J5" s="185" t="s">
        <v>300</v>
      </c>
      <c r="K5" s="18"/>
      <c r="L5" s="44" t="s">
        <v>298</v>
      </c>
      <c r="M5" s="207" t="s">
        <v>299</v>
      </c>
      <c r="N5" s="207" t="s">
        <v>299</v>
      </c>
    </row>
    <row r="6" spans="1:14" x14ac:dyDescent="0.25">
      <c r="A6" s="183" t="s">
        <v>207</v>
      </c>
      <c r="B6" s="194">
        <v>406</v>
      </c>
      <c r="C6" s="188">
        <v>6</v>
      </c>
      <c r="D6" s="202">
        <f>SUM(B6:C6)</f>
        <v>412</v>
      </c>
      <c r="E6" s="192">
        <v>447</v>
      </c>
      <c r="F6" s="190">
        <v>121</v>
      </c>
      <c r="G6" s="204">
        <f>SUM(E6:F6)</f>
        <v>568</v>
      </c>
      <c r="H6" s="184">
        <v>980</v>
      </c>
      <c r="J6" s="186">
        <f t="shared" ref="J6:J15" si="0">(B6+C6)/(E6+F6)</f>
        <v>0.72535211267605637</v>
      </c>
      <c r="K6" s="18"/>
      <c r="L6" s="47" t="s">
        <v>207</v>
      </c>
      <c r="M6" s="208">
        <f>D6/H6</f>
        <v>0.42040816326530611</v>
      </c>
      <c r="N6" s="208">
        <f>G6/H6</f>
        <v>0.57959183673469383</v>
      </c>
    </row>
    <row r="7" spans="1:14" x14ac:dyDescent="0.25">
      <c r="A7" s="47" t="s">
        <v>208</v>
      </c>
      <c r="B7" s="194">
        <v>1334</v>
      </c>
      <c r="C7" s="188">
        <v>63</v>
      </c>
      <c r="D7" s="202">
        <f t="shared" ref="D7:D14" si="1">SUM(B7:C7)</f>
        <v>1397</v>
      </c>
      <c r="E7" s="192">
        <v>421</v>
      </c>
      <c r="F7" s="190">
        <v>63</v>
      </c>
      <c r="G7" s="204">
        <f t="shared" ref="G7:G15" si="2">SUM(E7:F7)</f>
        <v>484</v>
      </c>
      <c r="H7" s="48">
        <v>1881</v>
      </c>
      <c r="J7" s="186">
        <f t="shared" si="0"/>
        <v>2.8863636363636362</v>
      </c>
      <c r="K7" s="18"/>
      <c r="L7" s="47" t="s">
        <v>208</v>
      </c>
      <c r="M7" s="208">
        <f t="shared" ref="M7:M14" si="3">D7/H7</f>
        <v>0.74269005847953218</v>
      </c>
      <c r="N7" s="208">
        <f t="shared" ref="N7:N14" si="4">G7/H7</f>
        <v>0.25730994152046782</v>
      </c>
    </row>
    <row r="8" spans="1:14" x14ac:dyDescent="0.25">
      <c r="A8" s="47" t="s">
        <v>209</v>
      </c>
      <c r="B8" s="194">
        <v>728</v>
      </c>
      <c r="C8" s="188">
        <v>59</v>
      </c>
      <c r="D8" s="202">
        <f t="shared" si="1"/>
        <v>787</v>
      </c>
      <c r="E8" s="192">
        <v>107</v>
      </c>
      <c r="F8" s="190">
        <v>25</v>
      </c>
      <c r="G8" s="204">
        <f t="shared" si="2"/>
        <v>132</v>
      </c>
      <c r="H8" s="48">
        <v>919</v>
      </c>
      <c r="J8" s="186">
        <f t="shared" si="0"/>
        <v>5.9621212121212119</v>
      </c>
      <c r="K8" s="18"/>
      <c r="L8" s="47" t="s">
        <v>209</v>
      </c>
      <c r="M8" s="208">
        <f t="shared" si="3"/>
        <v>0.85636561479869422</v>
      </c>
      <c r="N8" s="208">
        <f t="shared" si="4"/>
        <v>0.14363438520130578</v>
      </c>
    </row>
    <row r="9" spans="1:14" x14ac:dyDescent="0.25">
      <c r="A9" s="47" t="s">
        <v>210</v>
      </c>
      <c r="B9" s="194">
        <v>919</v>
      </c>
      <c r="C9" s="188">
        <v>100</v>
      </c>
      <c r="D9" s="202">
        <f t="shared" si="1"/>
        <v>1019</v>
      </c>
      <c r="E9" s="192">
        <v>56</v>
      </c>
      <c r="F9" s="190">
        <v>2</v>
      </c>
      <c r="G9" s="204">
        <f t="shared" si="2"/>
        <v>58</v>
      </c>
      <c r="H9" s="48">
        <v>1077</v>
      </c>
      <c r="J9" s="186">
        <f t="shared" si="0"/>
        <v>17.568965517241381</v>
      </c>
      <c r="K9" s="18"/>
      <c r="L9" s="47" t="s">
        <v>210</v>
      </c>
      <c r="M9" s="208">
        <f t="shared" si="3"/>
        <v>0.94614670380687094</v>
      </c>
      <c r="N9" s="208">
        <f t="shared" si="4"/>
        <v>5.3853296193129063E-2</v>
      </c>
    </row>
    <row r="10" spans="1:14" x14ac:dyDescent="0.25">
      <c r="A10" s="47" t="s">
        <v>211</v>
      </c>
      <c r="B10" s="194">
        <v>834</v>
      </c>
      <c r="C10" s="188">
        <v>184</v>
      </c>
      <c r="D10" s="202">
        <f t="shared" si="1"/>
        <v>1018</v>
      </c>
      <c r="E10" s="192">
        <v>27</v>
      </c>
      <c r="F10" s="190">
        <v>4</v>
      </c>
      <c r="G10" s="204">
        <f t="shared" si="2"/>
        <v>31</v>
      </c>
      <c r="H10" s="48">
        <v>1049</v>
      </c>
      <c r="J10" s="186">
        <f t="shared" si="0"/>
        <v>32.838709677419352</v>
      </c>
      <c r="K10" s="18"/>
      <c r="L10" s="47" t="s">
        <v>211</v>
      </c>
      <c r="M10" s="208">
        <f t="shared" si="3"/>
        <v>0.97044804575786459</v>
      </c>
      <c r="N10" s="208">
        <f t="shared" si="4"/>
        <v>2.9551954242135366E-2</v>
      </c>
    </row>
    <row r="11" spans="1:14" x14ac:dyDescent="0.25">
      <c r="A11" s="47" t="s">
        <v>212</v>
      </c>
      <c r="B11" s="194">
        <v>328</v>
      </c>
      <c r="C11" s="188">
        <v>94</v>
      </c>
      <c r="D11" s="202">
        <f t="shared" si="1"/>
        <v>422</v>
      </c>
      <c r="E11" s="192">
        <v>9</v>
      </c>
      <c r="F11" s="190"/>
      <c r="G11" s="204">
        <f t="shared" si="2"/>
        <v>9</v>
      </c>
      <c r="H11" s="48">
        <v>431</v>
      </c>
      <c r="J11" s="186">
        <f t="shared" si="0"/>
        <v>46.888888888888886</v>
      </c>
      <c r="K11" s="18"/>
      <c r="L11" s="47" t="s">
        <v>212</v>
      </c>
      <c r="M11" s="208">
        <f t="shared" si="3"/>
        <v>0.97911832946635735</v>
      </c>
      <c r="N11" s="208">
        <f t="shared" si="4"/>
        <v>2.0881670533642691E-2</v>
      </c>
    </row>
    <row r="12" spans="1:14" x14ac:dyDescent="0.25">
      <c r="A12" s="47" t="s">
        <v>213</v>
      </c>
      <c r="B12" s="194">
        <v>128</v>
      </c>
      <c r="C12" s="188">
        <v>39</v>
      </c>
      <c r="D12" s="202">
        <f t="shared" si="1"/>
        <v>167</v>
      </c>
      <c r="E12" s="192">
        <v>3</v>
      </c>
      <c r="F12" s="190"/>
      <c r="G12" s="204">
        <f t="shared" si="2"/>
        <v>3</v>
      </c>
      <c r="H12" s="48">
        <v>170</v>
      </c>
      <c r="J12" s="186">
        <f t="shared" si="0"/>
        <v>55.666666666666664</v>
      </c>
      <c r="K12" s="18"/>
      <c r="L12" s="47" t="s">
        <v>213</v>
      </c>
      <c r="M12" s="208">
        <f t="shared" si="3"/>
        <v>0.98235294117647054</v>
      </c>
      <c r="N12" s="208">
        <f t="shared" si="4"/>
        <v>1.7647058823529412E-2</v>
      </c>
    </row>
    <row r="13" spans="1:14" x14ac:dyDescent="0.25">
      <c r="A13" s="47" t="s">
        <v>214</v>
      </c>
      <c r="B13" s="194">
        <v>35</v>
      </c>
      <c r="C13" s="188">
        <v>6</v>
      </c>
      <c r="D13" s="202">
        <f t="shared" si="1"/>
        <v>41</v>
      </c>
      <c r="E13" s="192">
        <v>1</v>
      </c>
      <c r="F13" s="190"/>
      <c r="G13" s="204">
        <f t="shared" si="2"/>
        <v>1</v>
      </c>
      <c r="H13" s="48">
        <v>42</v>
      </c>
      <c r="J13" s="186">
        <f t="shared" si="0"/>
        <v>41</v>
      </c>
      <c r="K13" s="18"/>
      <c r="L13" s="47" t="s">
        <v>214</v>
      </c>
      <c r="M13" s="208">
        <f t="shared" si="3"/>
        <v>0.97619047619047616</v>
      </c>
      <c r="N13" s="208">
        <f t="shared" si="4"/>
        <v>2.3809523809523808E-2</v>
      </c>
    </row>
    <row r="14" spans="1:14" x14ac:dyDescent="0.25">
      <c r="A14" s="47" t="s">
        <v>215</v>
      </c>
      <c r="B14" s="194">
        <v>228</v>
      </c>
      <c r="C14" s="188">
        <v>33</v>
      </c>
      <c r="D14" s="202">
        <f t="shared" si="1"/>
        <v>261</v>
      </c>
      <c r="E14" s="192">
        <v>70</v>
      </c>
      <c r="F14" s="190">
        <v>10</v>
      </c>
      <c r="G14" s="204">
        <f t="shared" si="2"/>
        <v>80</v>
      </c>
      <c r="H14" s="48">
        <v>341</v>
      </c>
      <c r="J14" s="186">
        <f t="shared" si="0"/>
        <v>3.2625000000000002</v>
      </c>
      <c r="K14" s="18"/>
      <c r="L14" s="206" t="s">
        <v>215</v>
      </c>
      <c r="M14" s="209">
        <f t="shared" si="3"/>
        <v>0.76539589442815248</v>
      </c>
      <c r="N14" s="209">
        <f t="shared" si="4"/>
        <v>0.23460410557184752</v>
      </c>
    </row>
    <row r="15" spans="1:14" x14ac:dyDescent="0.25">
      <c r="A15" s="49" t="s">
        <v>164</v>
      </c>
      <c r="B15" s="195">
        <v>4940</v>
      </c>
      <c r="C15" s="196">
        <v>584</v>
      </c>
      <c r="D15" s="203">
        <f>SUM(B15:C15)</f>
        <v>5524</v>
      </c>
      <c r="E15" s="193">
        <v>1141</v>
      </c>
      <c r="F15" s="191">
        <v>225</v>
      </c>
      <c r="G15" s="205">
        <f t="shared" si="2"/>
        <v>1366</v>
      </c>
      <c r="H15" s="51">
        <v>6890</v>
      </c>
      <c r="J15" s="187">
        <f t="shared" si="0"/>
        <v>4.0439238653001466</v>
      </c>
    </row>
  </sheetData>
  <mergeCells count="2">
    <mergeCell ref="B4:D4"/>
    <mergeCell ref="E4:G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6" sqref="B6"/>
    </sheetView>
  </sheetViews>
  <sheetFormatPr defaultRowHeight="15" x14ac:dyDescent="0.25"/>
  <cols>
    <col min="1" max="1" width="58.85546875" customWidth="1"/>
    <col min="2" max="2" width="9.42578125" customWidth="1"/>
    <col min="3" max="3" width="11.7109375" customWidth="1"/>
    <col min="4" max="4" width="9.5703125" bestFit="1" customWidth="1"/>
  </cols>
  <sheetData>
    <row r="1" spans="1:4" ht="30" x14ac:dyDescent="0.25">
      <c r="A1" s="4" t="s">
        <v>165</v>
      </c>
    </row>
    <row r="4" spans="1:4" ht="30" x14ac:dyDescent="0.25">
      <c r="A4" s="3" t="s">
        <v>166</v>
      </c>
      <c r="B4" s="4" t="s">
        <v>167</v>
      </c>
      <c r="C4" s="10" t="s">
        <v>171</v>
      </c>
      <c r="D4" s="10" t="s">
        <v>172</v>
      </c>
    </row>
    <row r="5" spans="1:4" x14ac:dyDescent="0.25">
      <c r="A5" s="3" t="s">
        <v>168</v>
      </c>
      <c r="B5" s="7">
        <v>1918</v>
      </c>
      <c r="C5" s="30">
        <f>B5/B15</f>
        <v>0.27837445573294628</v>
      </c>
    </row>
    <row r="6" spans="1:4" x14ac:dyDescent="0.25">
      <c r="A6" t="s">
        <v>305</v>
      </c>
      <c r="B6" s="6">
        <v>1508</v>
      </c>
      <c r="C6" s="8">
        <f>B6/$B$15</f>
        <v>0.21886792452830189</v>
      </c>
      <c r="D6" s="8">
        <f>B6/$B$5</f>
        <v>0.78623566214807095</v>
      </c>
    </row>
    <row r="7" spans="1:4" x14ac:dyDescent="0.25">
      <c r="A7" t="s">
        <v>306</v>
      </c>
      <c r="B7" s="6">
        <v>251</v>
      </c>
      <c r="C7" s="8">
        <f t="shared" ref="C7:C9" si="0">B7/$B$15</f>
        <v>3.6429608127721336E-2</v>
      </c>
      <c r="D7" s="8">
        <f t="shared" ref="D7:D9" si="1">B7/$B$5</f>
        <v>0.13086548488008343</v>
      </c>
    </row>
    <row r="8" spans="1:4" x14ac:dyDescent="0.25">
      <c r="A8" s="2" t="s">
        <v>307</v>
      </c>
      <c r="B8" s="6">
        <v>120</v>
      </c>
      <c r="C8" s="8">
        <f t="shared" si="0"/>
        <v>1.741654571843251E-2</v>
      </c>
      <c r="D8" s="8">
        <f t="shared" si="1"/>
        <v>6.2565172054223156E-2</v>
      </c>
    </row>
    <row r="9" spans="1:4" x14ac:dyDescent="0.25">
      <c r="A9" t="s">
        <v>304</v>
      </c>
      <c r="B9" s="6">
        <v>39</v>
      </c>
      <c r="C9" s="8">
        <f t="shared" si="0"/>
        <v>5.6603773584905656E-3</v>
      </c>
      <c r="D9" s="8">
        <f t="shared" si="1"/>
        <v>2.0333680917622523E-2</v>
      </c>
    </row>
    <row r="10" spans="1:4" x14ac:dyDescent="0.25">
      <c r="A10" s="3" t="s">
        <v>169</v>
      </c>
      <c r="B10" s="7">
        <v>4972</v>
      </c>
      <c r="C10" s="30">
        <f>B10/B15</f>
        <v>0.72162554426705372</v>
      </c>
    </row>
    <row r="11" spans="1:4" x14ac:dyDescent="0.25">
      <c r="A11" t="s">
        <v>305</v>
      </c>
      <c r="B11" s="6">
        <v>3432</v>
      </c>
      <c r="C11" s="8">
        <f>B11/$B$15</f>
        <v>0.49811320754716981</v>
      </c>
      <c r="D11" s="8">
        <f>B11/$B$10</f>
        <v>0.69026548672566368</v>
      </c>
    </row>
    <row r="12" spans="1:4" x14ac:dyDescent="0.25">
      <c r="A12" t="s">
        <v>306</v>
      </c>
      <c r="B12" s="6">
        <v>890</v>
      </c>
      <c r="C12" s="8">
        <f t="shared" ref="C12:C14" si="2">B12/$B$15</f>
        <v>0.12917271407837447</v>
      </c>
      <c r="D12" s="8">
        <f t="shared" ref="D12:D14" si="3">B12/$B$10</f>
        <v>0.17900241351568785</v>
      </c>
    </row>
    <row r="13" spans="1:4" x14ac:dyDescent="0.25">
      <c r="A13" s="2" t="s">
        <v>308</v>
      </c>
      <c r="B13" s="6">
        <v>464</v>
      </c>
      <c r="C13" s="8">
        <f t="shared" si="2"/>
        <v>6.7343976777939046E-2</v>
      </c>
      <c r="D13" s="8">
        <f t="shared" si="3"/>
        <v>9.3322606596942886E-2</v>
      </c>
    </row>
    <row r="14" spans="1:4" x14ac:dyDescent="0.25">
      <c r="A14" t="s">
        <v>304</v>
      </c>
      <c r="B14" s="6">
        <v>186</v>
      </c>
      <c r="C14" s="8">
        <f t="shared" si="2"/>
        <v>2.6995645863570391E-2</v>
      </c>
      <c r="D14" s="8">
        <f t="shared" si="3"/>
        <v>3.7409493161705554E-2</v>
      </c>
    </row>
    <row r="15" spans="1:4" x14ac:dyDescent="0.25">
      <c r="A15" s="9" t="s">
        <v>164</v>
      </c>
      <c r="B15" s="7">
        <v>6890</v>
      </c>
      <c r="C15" s="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workbookViewId="0"/>
  </sheetViews>
  <sheetFormatPr defaultRowHeight="15" x14ac:dyDescent="0.25"/>
  <cols>
    <col min="1" max="1" width="24.7109375" customWidth="1"/>
    <col min="2" max="2" width="8.7109375" bestFit="1" customWidth="1"/>
    <col min="3" max="3" width="7" customWidth="1"/>
    <col min="4" max="4" width="7.140625" bestFit="1" customWidth="1"/>
    <col min="5" max="5" width="4.85546875" bestFit="1" customWidth="1"/>
    <col min="6" max="6" width="8.7109375" bestFit="1" customWidth="1"/>
    <col min="7" max="7" width="6.5703125" bestFit="1" customWidth="1"/>
    <col min="8" max="8" width="16" bestFit="1" customWidth="1"/>
    <col min="12" max="12" width="59" bestFit="1" customWidth="1"/>
  </cols>
  <sheetData>
    <row r="1" spans="1:8" x14ac:dyDescent="0.25">
      <c r="A1" s="61" t="s">
        <v>173</v>
      </c>
    </row>
    <row r="3" spans="1:8" ht="30" x14ac:dyDescent="0.25">
      <c r="A3" s="3" t="s">
        <v>175</v>
      </c>
      <c r="B3" s="10" t="s">
        <v>176</v>
      </c>
      <c r="D3" s="12" t="s">
        <v>177</v>
      </c>
      <c r="F3" s="3" t="s">
        <v>178</v>
      </c>
    </row>
    <row r="4" spans="1:8" x14ac:dyDescent="0.25">
      <c r="A4" t="s">
        <v>32</v>
      </c>
      <c r="B4" s="6">
        <v>2651</v>
      </c>
      <c r="D4" s="13">
        <f>B4/$B$12</f>
        <v>0.38476052249637155</v>
      </c>
      <c r="F4" t="s">
        <v>179</v>
      </c>
      <c r="G4" s="6">
        <f>B4+B7</f>
        <v>3499</v>
      </c>
      <c r="H4" s="8">
        <f>G4/$G$7</f>
        <v>0.50783744557329458</v>
      </c>
    </row>
    <row r="5" spans="1:8" x14ac:dyDescent="0.25">
      <c r="A5" t="s">
        <v>11</v>
      </c>
      <c r="B5" s="6">
        <v>1782</v>
      </c>
      <c r="D5" s="13">
        <f t="shared" ref="D5:D8" si="0">B5/$B$12</f>
        <v>0.25863570391872276</v>
      </c>
      <c r="F5" t="s">
        <v>180</v>
      </c>
      <c r="G5" s="6">
        <f>B5+B6+B8+B9+B10</f>
        <v>3373</v>
      </c>
      <c r="H5" s="8">
        <f t="shared" ref="H5:H6" si="1">G5/$G$7</f>
        <v>0.48955007256894051</v>
      </c>
    </row>
    <row r="6" spans="1:8" x14ac:dyDescent="0.25">
      <c r="A6" t="s">
        <v>6</v>
      </c>
      <c r="B6" s="6">
        <v>1541</v>
      </c>
      <c r="D6" s="13">
        <f t="shared" si="0"/>
        <v>0.22365747460087082</v>
      </c>
      <c r="F6" t="s">
        <v>181</v>
      </c>
      <c r="G6" s="6">
        <f>B11</f>
        <v>18</v>
      </c>
      <c r="H6" s="8">
        <f t="shared" si="1"/>
        <v>2.6124818577648768E-3</v>
      </c>
    </row>
    <row r="7" spans="1:8" x14ac:dyDescent="0.25">
      <c r="A7" t="s">
        <v>38</v>
      </c>
      <c r="B7" s="6">
        <v>848</v>
      </c>
      <c r="D7" s="13">
        <f t="shared" si="0"/>
        <v>0.12307692307692308</v>
      </c>
      <c r="G7" s="6">
        <f>SUM(G4:G6)</f>
        <v>6890</v>
      </c>
    </row>
    <row r="8" spans="1:8" x14ac:dyDescent="0.25">
      <c r="A8" t="s">
        <v>99</v>
      </c>
      <c r="B8" s="6">
        <v>31</v>
      </c>
      <c r="D8" s="13">
        <f t="shared" si="0"/>
        <v>4.4992743105950654E-3</v>
      </c>
    </row>
    <row r="9" spans="1:8" x14ac:dyDescent="0.25">
      <c r="A9" t="s">
        <v>106</v>
      </c>
      <c r="B9" s="6">
        <v>10</v>
      </c>
    </row>
    <row r="10" spans="1:8" x14ac:dyDescent="0.25">
      <c r="A10" t="s">
        <v>87</v>
      </c>
      <c r="B10" s="6">
        <v>9</v>
      </c>
    </row>
    <row r="11" spans="1:8" x14ac:dyDescent="0.25">
      <c r="A11" t="s">
        <v>174</v>
      </c>
      <c r="B11" s="6">
        <v>18</v>
      </c>
    </row>
    <row r="12" spans="1:8" x14ac:dyDescent="0.25">
      <c r="A12" s="3" t="s">
        <v>164</v>
      </c>
      <c r="B12" s="7">
        <v>6890</v>
      </c>
    </row>
    <row r="15" spans="1:8" x14ac:dyDescent="0.25">
      <c r="A15" t="s">
        <v>314</v>
      </c>
    </row>
    <row r="16" spans="1:8" x14ac:dyDescent="0.25">
      <c r="A16" s="91" t="s">
        <v>248</v>
      </c>
    </row>
    <row r="17" spans="1:13" ht="30" x14ac:dyDescent="0.25">
      <c r="A17" s="107" t="s">
        <v>175</v>
      </c>
      <c r="B17" s="108" t="s">
        <v>176</v>
      </c>
      <c r="C17" s="79"/>
      <c r="D17" s="106" t="s">
        <v>177</v>
      </c>
      <c r="E17" s="79"/>
      <c r="F17" s="107" t="s">
        <v>178</v>
      </c>
      <c r="G17" s="79"/>
      <c r="H17" s="79"/>
    </row>
    <row r="18" spans="1:13" x14ac:dyDescent="0.25">
      <c r="A18" s="80" t="s">
        <v>32</v>
      </c>
      <c r="B18" s="81">
        <v>2769</v>
      </c>
      <c r="C18" s="79"/>
      <c r="D18" s="109">
        <f>B18/$B$25</f>
        <v>0.3099395567494963</v>
      </c>
      <c r="E18" s="79"/>
      <c r="F18" s="79" t="s">
        <v>179</v>
      </c>
      <c r="G18" s="81">
        <f>B18+B21</f>
        <v>3646</v>
      </c>
      <c r="H18" s="109">
        <f ca="1">G18/$G$20</f>
        <v>0.40810387284531008</v>
      </c>
      <c r="L18" t="s">
        <v>249</v>
      </c>
      <c r="M18" s="6">
        <v>4937</v>
      </c>
    </row>
    <row r="19" spans="1:13" x14ac:dyDescent="0.25">
      <c r="A19" s="80" t="s">
        <v>11</v>
      </c>
      <c r="B19" s="81">
        <v>2658</v>
      </c>
      <c r="C19" s="79"/>
      <c r="D19" s="109">
        <f t="shared" ref="D19:D24" si="2">B19/$B$25</f>
        <v>0.29751511081262594</v>
      </c>
      <c r="E19" s="79"/>
      <c r="F19" s="79" t="s">
        <v>180</v>
      </c>
      <c r="G19" s="81">
        <f>B19+B20+B22+B23+B24</f>
        <v>5288</v>
      </c>
      <c r="H19" s="109">
        <f ca="1">G19/$G$20</f>
        <v>0.59189612715468998</v>
      </c>
      <c r="L19" t="s">
        <v>250</v>
      </c>
      <c r="M19" s="6">
        <v>1675</v>
      </c>
    </row>
    <row r="20" spans="1:13" x14ac:dyDescent="0.25">
      <c r="A20" s="80" t="s">
        <v>6</v>
      </c>
      <c r="B20" s="81">
        <v>2565</v>
      </c>
      <c r="C20" s="79"/>
      <c r="D20" s="109">
        <f t="shared" si="2"/>
        <v>0.28710543989254533</v>
      </c>
      <c r="E20" s="79"/>
      <c r="F20" s="79"/>
      <c r="G20" s="81">
        <f ca="1">SUM(G18:G20)</f>
        <v>8934</v>
      </c>
      <c r="H20" s="109"/>
      <c r="L20" t="s">
        <v>251</v>
      </c>
      <c r="M20" s="6">
        <v>240</v>
      </c>
    </row>
    <row r="21" spans="1:13" x14ac:dyDescent="0.25">
      <c r="A21" s="80" t="s">
        <v>38</v>
      </c>
      <c r="B21" s="81">
        <v>877</v>
      </c>
      <c r="C21" s="79"/>
      <c r="D21" s="109">
        <f t="shared" si="2"/>
        <v>9.8164316095813747E-2</v>
      </c>
      <c r="E21" s="79"/>
      <c r="F21" s="79"/>
      <c r="G21" s="79"/>
      <c r="H21" s="79"/>
      <c r="L21" t="s">
        <v>252</v>
      </c>
      <c r="M21" s="6">
        <v>36</v>
      </c>
    </row>
    <row r="22" spans="1:13" x14ac:dyDescent="0.25">
      <c r="A22" s="80" t="s">
        <v>99</v>
      </c>
      <c r="B22" s="81">
        <v>46</v>
      </c>
      <c r="C22" s="79"/>
      <c r="D22" s="109">
        <f t="shared" si="2"/>
        <v>5.1488694873516897E-3</v>
      </c>
      <c r="E22" s="79"/>
      <c r="F22" s="79"/>
      <c r="G22" s="79"/>
      <c r="H22" s="79"/>
      <c r="L22" t="s">
        <v>253</v>
      </c>
      <c r="M22" s="6">
        <v>2</v>
      </c>
    </row>
    <row r="23" spans="1:13" x14ac:dyDescent="0.25">
      <c r="A23" s="80" t="s">
        <v>106</v>
      </c>
      <c r="B23" s="81">
        <v>10</v>
      </c>
      <c r="C23" s="79"/>
      <c r="D23" s="109">
        <f t="shared" si="2"/>
        <v>1.1193194537721066E-3</v>
      </c>
      <c r="E23" s="79"/>
      <c r="F23" s="79"/>
      <c r="G23" s="79"/>
      <c r="H23" s="79"/>
      <c r="M23" s="6">
        <f>SUM(M18:M22)</f>
        <v>6890</v>
      </c>
    </row>
    <row r="24" spans="1:13" x14ac:dyDescent="0.25">
      <c r="A24" s="80" t="s">
        <v>87</v>
      </c>
      <c r="B24" s="81">
        <v>9</v>
      </c>
      <c r="C24" s="79"/>
      <c r="D24" s="109">
        <f t="shared" si="2"/>
        <v>1.0073875083948958E-3</v>
      </c>
      <c r="E24" s="79"/>
      <c r="F24" s="79"/>
      <c r="G24" s="79"/>
      <c r="H24" s="79"/>
    </row>
    <row r="25" spans="1:13" x14ac:dyDescent="0.25">
      <c r="A25" s="16" t="s">
        <v>164</v>
      </c>
      <c r="B25" s="17">
        <v>8934</v>
      </c>
      <c r="C25" s="79"/>
      <c r="D25" s="79"/>
      <c r="E25" s="79"/>
      <c r="F25" s="79"/>
      <c r="G25" s="79"/>
      <c r="H25" s="79"/>
    </row>
    <row r="26" spans="1:13" x14ac:dyDescent="0.25">
      <c r="L26" s="3"/>
    </row>
    <row r="28" spans="1:13" x14ac:dyDescent="0.25">
      <c r="A28" s="3" t="s">
        <v>315</v>
      </c>
    </row>
    <row r="29" spans="1:13" ht="36.75" x14ac:dyDescent="0.25">
      <c r="A29" s="3" t="s">
        <v>309</v>
      </c>
      <c r="B29" s="110" t="s">
        <v>310</v>
      </c>
      <c r="C29" s="110" t="s">
        <v>311</v>
      </c>
      <c r="D29" s="110" t="s">
        <v>312</v>
      </c>
      <c r="E29" s="110" t="s">
        <v>313</v>
      </c>
      <c r="F29" s="224" t="s">
        <v>206</v>
      </c>
      <c r="H29" s="91"/>
      <c r="I29" s="91"/>
    </row>
    <row r="30" spans="1:13" x14ac:dyDescent="0.25">
      <c r="A30" s="1" t="s">
        <v>8</v>
      </c>
      <c r="B30" s="78">
        <v>345</v>
      </c>
      <c r="C30" s="78">
        <v>10</v>
      </c>
      <c r="D30" s="78">
        <v>2</v>
      </c>
      <c r="E30" s="112"/>
      <c r="F30" s="112">
        <f t="shared" ref="F30:F42" si="3">SUM(B30:E30)</f>
        <v>357</v>
      </c>
      <c r="G30" s="37"/>
      <c r="H30" s="37"/>
      <c r="I30" s="37"/>
    </row>
    <row r="31" spans="1:13" x14ac:dyDescent="0.25">
      <c r="A31" s="1" t="s">
        <v>20</v>
      </c>
      <c r="B31" s="78">
        <v>185</v>
      </c>
      <c r="C31" s="78">
        <v>46</v>
      </c>
      <c r="D31" s="78">
        <v>3</v>
      </c>
      <c r="E31" s="112"/>
      <c r="F31" s="112">
        <f t="shared" si="3"/>
        <v>234</v>
      </c>
      <c r="G31" s="37"/>
      <c r="H31" s="37"/>
      <c r="I31" s="37"/>
    </row>
    <row r="32" spans="1:13" x14ac:dyDescent="0.25">
      <c r="A32" s="1" t="s">
        <v>26</v>
      </c>
      <c r="B32" s="78">
        <v>137</v>
      </c>
      <c r="C32" s="78">
        <v>49</v>
      </c>
      <c r="D32" s="78">
        <v>6</v>
      </c>
      <c r="E32" s="112">
        <v>1</v>
      </c>
      <c r="F32" s="112">
        <f t="shared" si="3"/>
        <v>193</v>
      </c>
      <c r="G32" s="37"/>
      <c r="H32" s="37"/>
      <c r="I32" s="37"/>
    </row>
    <row r="33" spans="1:9" x14ac:dyDescent="0.25">
      <c r="A33" s="1" t="s">
        <v>13</v>
      </c>
      <c r="B33" s="78">
        <v>186</v>
      </c>
      <c r="C33" s="78">
        <v>1</v>
      </c>
      <c r="D33" s="78">
        <v>1</v>
      </c>
      <c r="E33" s="112"/>
      <c r="F33" s="112">
        <f t="shared" si="3"/>
        <v>188</v>
      </c>
      <c r="G33" s="37"/>
      <c r="H33" s="37"/>
      <c r="I33" s="37"/>
    </row>
    <row r="34" spans="1:9" x14ac:dyDescent="0.25">
      <c r="A34" s="1" t="s">
        <v>22</v>
      </c>
      <c r="B34" s="78">
        <v>155</v>
      </c>
      <c r="C34" s="78">
        <v>4</v>
      </c>
      <c r="D34" s="78">
        <v>0</v>
      </c>
      <c r="E34" s="112"/>
      <c r="F34" s="112">
        <f t="shared" si="3"/>
        <v>159</v>
      </c>
      <c r="G34" s="37"/>
      <c r="H34" s="37"/>
      <c r="I34" s="37"/>
    </row>
    <row r="35" spans="1:9" x14ac:dyDescent="0.25">
      <c r="A35" s="1" t="s">
        <v>49</v>
      </c>
      <c r="B35" s="78">
        <v>102</v>
      </c>
      <c r="C35" s="78">
        <v>37</v>
      </c>
      <c r="D35" s="78">
        <v>4</v>
      </c>
      <c r="E35" s="112"/>
      <c r="F35" s="112">
        <f t="shared" si="3"/>
        <v>143</v>
      </c>
      <c r="G35" s="37"/>
      <c r="H35" s="37"/>
      <c r="I35" s="37"/>
    </row>
    <row r="36" spans="1:9" x14ac:dyDescent="0.25">
      <c r="A36" s="1" t="s">
        <v>18</v>
      </c>
      <c r="B36" s="78">
        <v>83</v>
      </c>
      <c r="C36" s="78">
        <v>31</v>
      </c>
      <c r="D36" s="78">
        <v>3</v>
      </c>
      <c r="E36" s="112">
        <v>1</v>
      </c>
      <c r="F36" s="112">
        <f t="shared" si="3"/>
        <v>118</v>
      </c>
      <c r="G36" s="37"/>
      <c r="H36" s="37"/>
      <c r="I36" s="37"/>
    </row>
    <row r="37" spans="1:9" x14ac:dyDescent="0.25">
      <c r="A37" s="1" t="s">
        <v>30</v>
      </c>
      <c r="B37" s="78">
        <v>90</v>
      </c>
      <c r="C37" s="78">
        <v>5</v>
      </c>
      <c r="D37" s="78">
        <v>0</v>
      </c>
      <c r="E37" s="112"/>
      <c r="F37" s="112">
        <f t="shared" si="3"/>
        <v>95</v>
      </c>
      <c r="G37" s="37"/>
      <c r="H37" s="37"/>
      <c r="I37" s="37"/>
    </row>
    <row r="38" spans="1:9" x14ac:dyDescent="0.25">
      <c r="A38" s="1" t="s">
        <v>24</v>
      </c>
      <c r="B38" s="78">
        <v>58</v>
      </c>
      <c r="C38" s="78">
        <v>25</v>
      </c>
      <c r="D38" s="78">
        <v>4</v>
      </c>
      <c r="E38" s="112"/>
      <c r="F38" s="112">
        <f t="shared" si="3"/>
        <v>87</v>
      </c>
      <c r="G38" s="37"/>
      <c r="H38" s="37"/>
      <c r="I38" s="37"/>
    </row>
    <row r="39" spans="1:9" x14ac:dyDescent="0.25">
      <c r="A39" s="1" t="s">
        <v>2</v>
      </c>
      <c r="B39" s="78">
        <v>81</v>
      </c>
      <c r="C39" s="78">
        <v>1</v>
      </c>
      <c r="D39" s="78">
        <v>1</v>
      </c>
      <c r="E39" s="112"/>
      <c r="F39" s="112">
        <f t="shared" si="3"/>
        <v>83</v>
      </c>
      <c r="G39" s="37"/>
      <c r="H39" s="37"/>
      <c r="I39" s="37"/>
    </row>
    <row r="40" spans="1:9" x14ac:dyDescent="0.25">
      <c r="A40" s="1" t="s">
        <v>28</v>
      </c>
      <c r="B40" s="78">
        <v>74</v>
      </c>
      <c r="C40" s="78">
        <v>1</v>
      </c>
      <c r="D40" s="78">
        <v>0</v>
      </c>
      <c r="E40" s="112"/>
      <c r="F40" s="112">
        <f t="shared" si="3"/>
        <v>75</v>
      </c>
      <c r="G40" s="37"/>
      <c r="H40" s="37"/>
      <c r="I40" s="37"/>
    </row>
    <row r="41" spans="1:9" x14ac:dyDescent="0.25">
      <c r="A41" s="1" t="s">
        <v>53</v>
      </c>
      <c r="B41" s="78">
        <v>32</v>
      </c>
      <c r="C41" s="78">
        <v>10</v>
      </c>
      <c r="D41" s="78">
        <v>4</v>
      </c>
      <c r="E41" s="112"/>
      <c r="F41" s="112">
        <f t="shared" si="3"/>
        <v>46</v>
      </c>
      <c r="G41" s="37"/>
      <c r="H41" s="37"/>
      <c r="I41" s="37"/>
    </row>
    <row r="42" spans="1:9" x14ac:dyDescent="0.25">
      <c r="A42" s="1" t="s">
        <v>51</v>
      </c>
      <c r="B42" s="78">
        <v>35</v>
      </c>
      <c r="C42" s="78">
        <v>6</v>
      </c>
      <c r="D42" s="78">
        <v>3</v>
      </c>
      <c r="E42" s="112"/>
      <c r="F42" s="112">
        <f t="shared" si="3"/>
        <v>44</v>
      </c>
      <c r="G42" s="37"/>
      <c r="H42" s="37"/>
      <c r="I42" s="37"/>
    </row>
    <row r="43" spans="1:9" x14ac:dyDescent="0.25">
      <c r="A43" s="1" t="s">
        <v>324</v>
      </c>
      <c r="B43" s="78">
        <v>29</v>
      </c>
      <c r="C43" s="78">
        <v>6</v>
      </c>
      <c r="D43" s="78">
        <v>1</v>
      </c>
      <c r="F43" s="260">
        <v>36</v>
      </c>
      <c r="G43" s="37"/>
      <c r="H43" s="37"/>
      <c r="I43" s="37"/>
    </row>
    <row r="44" spans="1:9" x14ac:dyDescent="0.25">
      <c r="A44" s="1" t="s">
        <v>16</v>
      </c>
      <c r="B44" s="78">
        <v>33</v>
      </c>
      <c r="C44" s="78">
        <v>1</v>
      </c>
      <c r="D44" s="78">
        <v>0</v>
      </c>
      <c r="E44" s="112"/>
      <c r="F44" s="112">
        <f>SUM(B44:E44)</f>
        <v>34</v>
      </c>
      <c r="G44" s="37"/>
      <c r="H44" s="37"/>
      <c r="I44" s="37"/>
    </row>
    <row r="45" spans="1:9" x14ac:dyDescent="0.25">
      <c r="A45" s="1" t="s">
        <v>55</v>
      </c>
      <c r="B45" s="78">
        <v>30</v>
      </c>
      <c r="C45" s="78">
        <v>3</v>
      </c>
      <c r="D45" s="78">
        <v>0</v>
      </c>
      <c r="E45" s="112"/>
      <c r="F45" s="112">
        <f>SUM(B45:E45)</f>
        <v>33</v>
      </c>
      <c r="G45" s="37"/>
      <c r="H45" s="37"/>
      <c r="I45" s="37"/>
    </row>
    <row r="46" spans="1:9" x14ac:dyDescent="0.25">
      <c r="A46" s="1" t="s">
        <v>43</v>
      </c>
      <c r="B46" s="78">
        <v>12</v>
      </c>
      <c r="C46" s="78">
        <v>3</v>
      </c>
      <c r="D46" s="78">
        <v>0</v>
      </c>
      <c r="E46" s="112"/>
      <c r="F46" s="112">
        <f>SUM(B46:E46)</f>
        <v>15</v>
      </c>
      <c r="G46" s="37"/>
      <c r="H46" s="37"/>
      <c r="I46" s="37"/>
    </row>
    <row r="47" spans="1:9" x14ac:dyDescent="0.25">
      <c r="A47" s="1" t="s">
        <v>47</v>
      </c>
      <c r="B47" s="260">
        <v>8</v>
      </c>
      <c r="C47" s="260">
        <v>1</v>
      </c>
      <c r="D47" s="260">
        <v>4</v>
      </c>
      <c r="E47" s="112"/>
      <c r="F47" s="112">
        <f>SUM(B47:E47)</f>
        <v>13</v>
      </c>
      <c r="G47" s="37"/>
      <c r="H47" s="37"/>
      <c r="I47" s="37"/>
    </row>
    <row r="48" spans="1:9" x14ac:dyDescent="0.25">
      <c r="F48" s="24">
        <f>SUM(F30:F47)</f>
        <v>1953</v>
      </c>
      <c r="G48" s="37"/>
      <c r="H48" s="37"/>
      <c r="I48" s="37"/>
    </row>
    <row r="49" spans="1:9" x14ac:dyDescent="0.25">
      <c r="A49" s="1" t="s">
        <v>324</v>
      </c>
      <c r="B49" s="260">
        <f>SUM(B50:B62)</f>
        <v>29</v>
      </c>
      <c r="C49" s="260">
        <f t="shared" ref="C49:F49" si="4">SUM(C50:C62)</f>
        <v>6</v>
      </c>
      <c r="D49" s="260">
        <f t="shared" si="4"/>
        <v>1</v>
      </c>
      <c r="E49" s="260"/>
      <c r="F49" s="260">
        <f t="shared" si="4"/>
        <v>36</v>
      </c>
      <c r="G49" s="37"/>
      <c r="H49" s="37"/>
      <c r="I49" s="37"/>
    </row>
    <row r="50" spans="1:9" x14ac:dyDescent="0.25">
      <c r="A50" s="1" t="s">
        <v>41</v>
      </c>
      <c r="B50" s="78">
        <v>6</v>
      </c>
      <c r="C50" s="78">
        <v>3</v>
      </c>
      <c r="D50" s="78">
        <v>0</v>
      </c>
      <c r="E50" s="112"/>
      <c r="F50" s="112">
        <f t="shared" ref="F50:F62" si="5">SUM(B50:E50)</f>
        <v>9</v>
      </c>
      <c r="G50" s="37"/>
      <c r="H50" s="37"/>
      <c r="I50" s="37"/>
    </row>
    <row r="51" spans="1:9" x14ac:dyDescent="0.25">
      <c r="A51" s="1" t="s">
        <v>71</v>
      </c>
      <c r="B51" s="78">
        <v>4</v>
      </c>
      <c r="C51" s="78">
        <v>1</v>
      </c>
      <c r="D51" s="78">
        <v>0</v>
      </c>
      <c r="E51" s="112"/>
      <c r="F51" s="112">
        <f t="shared" si="5"/>
        <v>5</v>
      </c>
      <c r="G51" s="37"/>
      <c r="H51" s="37"/>
      <c r="I51" s="37"/>
    </row>
    <row r="52" spans="1:9" x14ac:dyDescent="0.25">
      <c r="A52" s="1" t="s">
        <v>57</v>
      </c>
      <c r="B52" s="78">
        <v>4</v>
      </c>
      <c r="C52" s="78">
        <v>0</v>
      </c>
      <c r="D52" s="78">
        <v>0</v>
      </c>
      <c r="E52" s="112"/>
      <c r="F52" s="112">
        <f t="shared" si="5"/>
        <v>4</v>
      </c>
      <c r="G52" s="37"/>
      <c r="H52" s="37"/>
      <c r="I52" s="37"/>
    </row>
    <row r="53" spans="1:9" x14ac:dyDescent="0.25">
      <c r="A53" s="1" t="s">
        <v>66</v>
      </c>
      <c r="B53" s="78">
        <v>3</v>
      </c>
      <c r="C53" s="78">
        <v>1</v>
      </c>
      <c r="D53" s="78">
        <v>0</v>
      </c>
      <c r="E53" s="112"/>
      <c r="F53" s="112">
        <f t="shared" si="5"/>
        <v>4</v>
      </c>
      <c r="G53" s="37"/>
      <c r="H53" s="37"/>
      <c r="I53" s="37"/>
    </row>
    <row r="54" spans="1:9" x14ac:dyDescent="0.25">
      <c r="A54" s="1" t="s">
        <v>59</v>
      </c>
      <c r="B54" s="78">
        <v>4</v>
      </c>
      <c r="C54" s="78">
        <v>0</v>
      </c>
      <c r="D54" s="78">
        <v>0</v>
      </c>
      <c r="E54" s="112"/>
      <c r="F54" s="112">
        <f t="shared" si="5"/>
        <v>4</v>
      </c>
      <c r="G54" s="37"/>
      <c r="H54" s="37"/>
      <c r="I54" s="37"/>
    </row>
    <row r="55" spans="1:9" x14ac:dyDescent="0.25">
      <c r="A55" s="1" t="s">
        <v>82</v>
      </c>
      <c r="B55" s="78">
        <v>3</v>
      </c>
      <c r="C55" s="78">
        <v>0</v>
      </c>
      <c r="D55" s="78">
        <v>0</v>
      </c>
      <c r="E55" s="112"/>
      <c r="F55" s="112">
        <f t="shared" si="5"/>
        <v>3</v>
      </c>
      <c r="G55" s="37"/>
      <c r="H55" s="37"/>
      <c r="I55" s="37"/>
    </row>
    <row r="56" spans="1:9" x14ac:dyDescent="0.25">
      <c r="A56" s="1" t="s">
        <v>35</v>
      </c>
      <c r="B56" s="78">
        <v>0</v>
      </c>
      <c r="C56" s="78">
        <v>0</v>
      </c>
      <c r="D56" s="78">
        <v>1</v>
      </c>
      <c r="E56" s="112"/>
      <c r="F56" s="112">
        <f t="shared" si="5"/>
        <v>1</v>
      </c>
      <c r="G56" s="37"/>
      <c r="H56" s="37"/>
      <c r="I56" s="37"/>
    </row>
    <row r="57" spans="1:9" x14ac:dyDescent="0.25">
      <c r="A57" s="1" t="s">
        <v>73</v>
      </c>
      <c r="B57" s="78">
        <v>1</v>
      </c>
      <c r="C57" s="78">
        <v>0</v>
      </c>
      <c r="D57" s="78">
        <v>0</v>
      </c>
      <c r="E57" s="112"/>
      <c r="F57" s="112">
        <f t="shared" si="5"/>
        <v>1</v>
      </c>
      <c r="G57" s="37"/>
      <c r="H57" s="37"/>
      <c r="I57" s="37"/>
    </row>
    <row r="58" spans="1:9" x14ac:dyDescent="0.25">
      <c r="A58" s="1" t="s">
        <v>80</v>
      </c>
      <c r="B58" s="78">
        <v>0</v>
      </c>
      <c r="C58" s="78">
        <v>1</v>
      </c>
      <c r="D58" s="78">
        <v>0</v>
      </c>
      <c r="E58" s="112"/>
      <c r="F58" s="112">
        <f t="shared" si="5"/>
        <v>1</v>
      </c>
      <c r="G58" s="37"/>
      <c r="H58" s="37"/>
      <c r="I58" s="37"/>
    </row>
    <row r="59" spans="1:9" x14ac:dyDescent="0.25">
      <c r="A59" s="1" t="s">
        <v>64</v>
      </c>
      <c r="B59" s="78">
        <v>1</v>
      </c>
      <c r="C59" s="78">
        <v>0</v>
      </c>
      <c r="D59" s="78">
        <v>0</v>
      </c>
      <c r="E59" s="112"/>
      <c r="F59" s="112">
        <f t="shared" si="5"/>
        <v>1</v>
      </c>
      <c r="G59" s="37"/>
      <c r="H59" s="37"/>
      <c r="I59" s="37"/>
    </row>
    <row r="60" spans="1:9" x14ac:dyDescent="0.25">
      <c r="A60" s="1" t="s">
        <v>131</v>
      </c>
      <c r="B60" s="78">
        <v>1</v>
      </c>
      <c r="C60" s="78">
        <v>0</v>
      </c>
      <c r="D60" s="78">
        <v>0</v>
      </c>
      <c r="E60" s="112"/>
      <c r="F60" s="112">
        <f t="shared" si="5"/>
        <v>1</v>
      </c>
      <c r="G60" s="37"/>
      <c r="H60" s="37"/>
      <c r="I60" s="37"/>
    </row>
    <row r="61" spans="1:9" x14ac:dyDescent="0.25">
      <c r="A61" s="1" t="s">
        <v>76</v>
      </c>
      <c r="B61" s="78">
        <v>1</v>
      </c>
      <c r="C61" s="78">
        <v>0</v>
      </c>
      <c r="D61" s="78">
        <v>0</v>
      </c>
      <c r="E61" s="112"/>
      <c r="F61" s="112">
        <f t="shared" si="5"/>
        <v>1</v>
      </c>
    </row>
    <row r="62" spans="1:9" x14ac:dyDescent="0.25">
      <c r="A62" s="1" t="s">
        <v>150</v>
      </c>
      <c r="B62" s="78">
        <v>1</v>
      </c>
      <c r="C62" s="78">
        <v>0</v>
      </c>
      <c r="D62" s="78">
        <v>0</v>
      </c>
      <c r="E62" s="112"/>
      <c r="F62" s="112">
        <f t="shared" si="5"/>
        <v>1</v>
      </c>
    </row>
    <row r="67" spans="1:6" ht="48.75" x14ac:dyDescent="0.25">
      <c r="A67" s="3" t="s">
        <v>309</v>
      </c>
      <c r="B67" s="110" t="s">
        <v>325</v>
      </c>
      <c r="C67" s="110"/>
      <c r="D67" s="110"/>
      <c r="E67" s="110"/>
      <c r="F67" s="224"/>
    </row>
    <row r="68" spans="1:6" x14ac:dyDescent="0.25">
      <c r="A68" s="1" t="s">
        <v>26</v>
      </c>
      <c r="B68" s="260">
        <v>56</v>
      </c>
      <c r="C68" s="260"/>
      <c r="D68" s="260"/>
      <c r="E68" s="112"/>
      <c r="F68" s="112"/>
    </row>
    <row r="69" spans="1:6" x14ac:dyDescent="0.25">
      <c r="A69" s="1" t="s">
        <v>20</v>
      </c>
      <c r="B69" s="260">
        <v>49</v>
      </c>
      <c r="C69" s="260"/>
      <c r="D69" s="260"/>
      <c r="E69" s="112"/>
      <c r="F69" s="112"/>
    </row>
    <row r="70" spans="1:6" x14ac:dyDescent="0.25">
      <c r="A70" s="1" t="s">
        <v>324</v>
      </c>
      <c r="B70" s="260">
        <v>48</v>
      </c>
      <c r="C70" s="260"/>
      <c r="D70" s="260"/>
      <c r="E70" s="112"/>
      <c r="F70" s="112"/>
    </row>
    <row r="71" spans="1:6" x14ac:dyDescent="0.25">
      <c r="A71" s="1" t="s">
        <v>49</v>
      </c>
      <c r="B71" s="260">
        <v>41</v>
      </c>
      <c r="C71" s="260"/>
      <c r="D71" s="260"/>
      <c r="E71" s="112"/>
      <c r="F71" s="112"/>
    </row>
    <row r="72" spans="1:6" x14ac:dyDescent="0.25">
      <c r="A72" s="1" t="s">
        <v>18</v>
      </c>
      <c r="B72" s="260">
        <v>35</v>
      </c>
      <c r="C72" s="260"/>
      <c r="D72" s="260"/>
      <c r="E72" s="112"/>
      <c r="F72" s="112"/>
    </row>
    <row r="73" spans="1:6" x14ac:dyDescent="0.25">
      <c r="A73" s="1" t="s">
        <v>24</v>
      </c>
      <c r="B73" s="260">
        <v>29</v>
      </c>
      <c r="C73" s="260"/>
      <c r="D73" s="260"/>
      <c r="E73" s="112"/>
      <c r="F73" s="112"/>
    </row>
    <row r="74" spans="1:6" x14ac:dyDescent="0.25">
      <c r="A74" s="1" t="s">
        <v>53</v>
      </c>
      <c r="B74" s="260">
        <v>14</v>
      </c>
      <c r="C74" s="260"/>
      <c r="D74" s="260"/>
      <c r="E74" s="112"/>
      <c r="F74" s="112"/>
    </row>
    <row r="75" spans="1:6" x14ac:dyDescent="0.25">
      <c r="A75" s="1" t="s">
        <v>8</v>
      </c>
      <c r="B75" s="260">
        <v>12</v>
      </c>
      <c r="C75" s="260"/>
      <c r="D75" s="260"/>
      <c r="E75" s="112"/>
      <c r="F75" s="112"/>
    </row>
    <row r="76" spans="1:6" x14ac:dyDescent="0.25">
      <c r="A76" s="1" t="s">
        <v>51</v>
      </c>
      <c r="B76" s="260">
        <v>9</v>
      </c>
      <c r="C76" s="260"/>
      <c r="D76" s="260"/>
      <c r="E76" s="112"/>
      <c r="F76" s="112"/>
    </row>
    <row r="77" spans="1:6" x14ac:dyDescent="0.25">
      <c r="A77" s="1" t="s">
        <v>30</v>
      </c>
      <c r="B77" s="260">
        <v>5</v>
      </c>
      <c r="C77" s="260"/>
      <c r="D77" s="260"/>
      <c r="E77" s="112"/>
      <c r="F77" s="112"/>
    </row>
    <row r="78" spans="1:6" x14ac:dyDescent="0.25">
      <c r="A78" s="1" t="s">
        <v>47</v>
      </c>
      <c r="B78" s="260">
        <v>5</v>
      </c>
      <c r="C78" s="260"/>
      <c r="D78" s="260"/>
      <c r="E78" s="112"/>
      <c r="F78" s="112"/>
    </row>
    <row r="79" spans="1:6" x14ac:dyDescent="0.25">
      <c r="A79" s="1" t="s">
        <v>22</v>
      </c>
      <c r="B79" s="260">
        <v>4</v>
      </c>
      <c r="C79" s="260"/>
      <c r="D79" s="260"/>
      <c r="E79" s="112"/>
      <c r="F79" s="112"/>
    </row>
    <row r="80" spans="1:6" x14ac:dyDescent="0.25">
      <c r="A80" s="1"/>
      <c r="B80" s="260"/>
      <c r="C80" s="260"/>
      <c r="D80" s="260"/>
      <c r="E80" s="112"/>
      <c r="F80" s="112"/>
    </row>
    <row r="81" spans="1:6" x14ac:dyDescent="0.25">
      <c r="A81" s="1"/>
      <c r="B81" s="260"/>
      <c r="C81" s="260"/>
      <c r="D81" s="260"/>
      <c r="F81" s="260"/>
    </row>
    <row r="82" spans="1:6" x14ac:dyDescent="0.25">
      <c r="A82" s="1"/>
      <c r="B82" s="260"/>
      <c r="C82" s="260"/>
      <c r="D82" s="260"/>
      <c r="E82" s="112"/>
      <c r="F82" s="112"/>
    </row>
    <row r="83" spans="1:6" x14ac:dyDescent="0.25">
      <c r="A83" s="1"/>
      <c r="B83" s="260"/>
      <c r="C83" s="260"/>
      <c r="D83" s="260"/>
      <c r="E83" s="112"/>
      <c r="F83" s="112"/>
    </row>
    <row r="84" spans="1:6" x14ac:dyDescent="0.25">
      <c r="A84" s="1"/>
      <c r="B84" s="260"/>
      <c r="C84" s="260"/>
      <c r="D84" s="260"/>
      <c r="E84" s="112"/>
      <c r="F84" s="112"/>
    </row>
    <row r="85" spans="1:6" x14ac:dyDescent="0.25">
      <c r="A85" s="1"/>
      <c r="B85" s="260"/>
      <c r="C85" s="260"/>
      <c r="D85" s="260"/>
      <c r="E85" s="112"/>
      <c r="F85" s="112"/>
    </row>
    <row r="98" spans="1:7" x14ac:dyDescent="0.25">
      <c r="A98" s="3" t="s">
        <v>336</v>
      </c>
    </row>
    <row r="99" spans="1:7" x14ac:dyDescent="0.25">
      <c r="A99" s="268" t="s">
        <v>335</v>
      </c>
      <c r="B99" s="283" t="s">
        <v>337</v>
      </c>
      <c r="C99" s="283"/>
      <c r="D99" s="283"/>
      <c r="E99" s="283"/>
      <c r="F99" s="283"/>
      <c r="G99" s="268" t="s">
        <v>164</v>
      </c>
    </row>
    <row r="100" spans="1:7" x14ac:dyDescent="0.25">
      <c r="A100" s="3" t="s">
        <v>168</v>
      </c>
      <c r="B100" s="280">
        <v>1</v>
      </c>
      <c r="C100" s="280">
        <v>2</v>
      </c>
      <c r="D100" s="280">
        <v>3</v>
      </c>
      <c r="E100" s="280">
        <v>4</v>
      </c>
      <c r="F100" s="280">
        <v>5</v>
      </c>
    </row>
    <row r="101" spans="1:7" x14ac:dyDescent="0.25">
      <c r="A101" t="s">
        <v>6</v>
      </c>
      <c r="B101" s="281">
        <v>431</v>
      </c>
      <c r="C101" s="281">
        <v>665</v>
      </c>
      <c r="D101" s="281">
        <v>77</v>
      </c>
      <c r="E101" s="281">
        <v>9</v>
      </c>
      <c r="F101" s="281">
        <v>1</v>
      </c>
      <c r="G101" s="281">
        <v>1183</v>
      </c>
    </row>
    <row r="102" spans="1:7" x14ac:dyDescent="0.25">
      <c r="A102" t="s">
        <v>11</v>
      </c>
      <c r="B102" s="281">
        <v>222</v>
      </c>
      <c r="C102" s="281">
        <v>676</v>
      </c>
      <c r="D102" s="281">
        <v>71</v>
      </c>
      <c r="E102" s="281">
        <v>12</v>
      </c>
      <c r="F102" s="281">
        <v>1</v>
      </c>
      <c r="G102" s="281">
        <v>982</v>
      </c>
    </row>
    <row r="103" spans="1:7" x14ac:dyDescent="0.25">
      <c r="A103" t="s">
        <v>32</v>
      </c>
      <c r="B103" s="281">
        <v>418</v>
      </c>
      <c r="C103" s="281">
        <v>50</v>
      </c>
      <c r="D103" s="281">
        <v>56</v>
      </c>
      <c r="E103" s="281">
        <v>12</v>
      </c>
      <c r="F103" s="281">
        <v>1</v>
      </c>
      <c r="G103" s="281">
        <v>537</v>
      </c>
    </row>
    <row r="104" spans="1:7" x14ac:dyDescent="0.25">
      <c r="A104" t="s">
        <v>38</v>
      </c>
      <c r="B104" s="281">
        <v>16</v>
      </c>
      <c r="C104" s="281">
        <v>6</v>
      </c>
      <c r="D104" s="281">
        <v>5</v>
      </c>
      <c r="E104" s="281">
        <v>3</v>
      </c>
      <c r="F104" s="281">
        <v>2</v>
      </c>
      <c r="G104" s="281">
        <v>32</v>
      </c>
    </row>
    <row r="105" spans="1:7" x14ac:dyDescent="0.25">
      <c r="A105" t="s">
        <v>99</v>
      </c>
      <c r="B105" s="281">
        <v>15</v>
      </c>
      <c r="C105" s="281">
        <v>9</v>
      </c>
      <c r="D105" s="281">
        <v>1</v>
      </c>
      <c r="E105" s="281"/>
      <c r="F105" s="281"/>
      <c r="G105" s="281">
        <v>25</v>
      </c>
    </row>
    <row r="106" spans="1:7" x14ac:dyDescent="0.25">
      <c r="A106" t="s">
        <v>106</v>
      </c>
      <c r="B106" s="281">
        <v>7</v>
      </c>
      <c r="C106" s="281"/>
      <c r="D106" s="281"/>
      <c r="E106" s="281"/>
      <c r="F106" s="281"/>
      <c r="G106" s="281">
        <v>7</v>
      </c>
    </row>
    <row r="107" spans="1:7" x14ac:dyDescent="0.25">
      <c r="A107" t="s">
        <v>87</v>
      </c>
      <c r="B107" s="281">
        <v>3</v>
      </c>
      <c r="C107" s="281"/>
      <c r="D107" s="281"/>
      <c r="E107" s="281"/>
      <c r="F107" s="281"/>
      <c r="G107" s="281">
        <v>3</v>
      </c>
    </row>
    <row r="108" spans="1:7" x14ac:dyDescent="0.25">
      <c r="A108" s="9" t="s">
        <v>334</v>
      </c>
      <c r="B108" s="281">
        <v>1112</v>
      </c>
      <c r="C108" s="281">
        <v>1406</v>
      </c>
      <c r="D108" s="281">
        <v>210</v>
      </c>
      <c r="E108" s="281">
        <v>36</v>
      </c>
      <c r="F108" s="281">
        <v>5</v>
      </c>
      <c r="G108" s="282">
        <v>2769</v>
      </c>
    </row>
    <row r="109" spans="1:7" x14ac:dyDescent="0.25">
      <c r="A109" s="3" t="s">
        <v>169</v>
      </c>
      <c r="B109" s="281"/>
      <c r="C109" s="281"/>
      <c r="D109" s="281"/>
      <c r="E109" s="281"/>
      <c r="F109" s="281"/>
      <c r="G109" s="281"/>
    </row>
    <row r="110" spans="1:7" x14ac:dyDescent="0.25">
      <c r="A110" t="s">
        <v>32</v>
      </c>
      <c r="B110" s="281">
        <v>1863</v>
      </c>
      <c r="C110" s="281">
        <v>202</v>
      </c>
      <c r="D110" s="281">
        <v>150</v>
      </c>
      <c r="E110" s="281">
        <v>14</v>
      </c>
      <c r="F110" s="281">
        <v>3</v>
      </c>
      <c r="G110" s="281">
        <v>2232</v>
      </c>
    </row>
    <row r="111" spans="1:7" x14ac:dyDescent="0.25">
      <c r="A111" t="s">
        <v>11</v>
      </c>
      <c r="B111" s="281">
        <v>526</v>
      </c>
      <c r="C111" s="281">
        <v>923</v>
      </c>
      <c r="D111" s="281">
        <v>183</v>
      </c>
      <c r="E111" s="281">
        <v>42</v>
      </c>
      <c r="F111" s="281">
        <v>2</v>
      </c>
      <c r="G111" s="281">
        <v>1676</v>
      </c>
    </row>
    <row r="112" spans="1:7" x14ac:dyDescent="0.25">
      <c r="A112" t="s">
        <v>6</v>
      </c>
      <c r="B112" s="281">
        <v>386</v>
      </c>
      <c r="C112" s="281">
        <v>785</v>
      </c>
      <c r="D112" s="281">
        <v>170</v>
      </c>
      <c r="E112" s="281">
        <v>41</v>
      </c>
      <c r="F112" s="281"/>
      <c r="G112" s="281">
        <v>1382</v>
      </c>
    </row>
    <row r="113" spans="1:7" x14ac:dyDescent="0.25">
      <c r="A113" t="s">
        <v>38</v>
      </c>
      <c r="B113" s="281">
        <v>806</v>
      </c>
      <c r="C113" s="281">
        <v>22</v>
      </c>
      <c r="D113" s="281">
        <v>6</v>
      </c>
      <c r="E113" s="281">
        <v>11</v>
      </c>
      <c r="F113" s="281"/>
      <c r="G113" s="281">
        <v>845</v>
      </c>
    </row>
    <row r="114" spans="1:7" x14ac:dyDescent="0.25">
      <c r="A114" t="s">
        <v>99</v>
      </c>
      <c r="B114" s="281">
        <v>9</v>
      </c>
      <c r="C114" s="281">
        <v>11</v>
      </c>
      <c r="D114" s="281">
        <v>1</v>
      </c>
      <c r="E114" s="281"/>
      <c r="F114" s="281"/>
      <c r="G114" s="281">
        <v>21</v>
      </c>
    </row>
    <row r="115" spans="1:7" x14ac:dyDescent="0.25">
      <c r="A115" t="s">
        <v>87</v>
      </c>
      <c r="B115" s="281">
        <v>5</v>
      </c>
      <c r="C115" s="281">
        <v>1</v>
      </c>
      <c r="D115" s="281"/>
      <c r="E115" s="281"/>
      <c r="F115" s="281"/>
      <c r="G115" s="281">
        <v>6</v>
      </c>
    </row>
    <row r="116" spans="1:7" x14ac:dyDescent="0.25">
      <c r="A116" t="s">
        <v>106</v>
      </c>
      <c r="B116" s="281">
        <v>3</v>
      </c>
      <c r="C116" s="281"/>
      <c r="D116" s="281"/>
      <c r="E116" s="281"/>
      <c r="F116" s="281"/>
      <c r="G116" s="281">
        <v>3</v>
      </c>
    </row>
    <row r="117" spans="1:7" x14ac:dyDescent="0.25">
      <c r="A117" s="9" t="s">
        <v>334</v>
      </c>
      <c r="B117" s="281">
        <v>3598</v>
      </c>
      <c r="C117" s="281">
        <v>1944</v>
      </c>
      <c r="D117" s="281">
        <v>510</v>
      </c>
      <c r="E117" s="281">
        <v>108</v>
      </c>
      <c r="F117" s="281">
        <v>5</v>
      </c>
      <c r="G117" s="282">
        <v>6165</v>
      </c>
    </row>
    <row r="118" spans="1:7" x14ac:dyDescent="0.25">
      <c r="A118" s="9" t="s">
        <v>164</v>
      </c>
      <c r="B118" s="281">
        <v>4710</v>
      </c>
      <c r="C118" s="281">
        <v>3350</v>
      </c>
      <c r="D118" s="281">
        <v>720</v>
      </c>
      <c r="E118" s="281">
        <v>144</v>
      </c>
      <c r="F118" s="281">
        <v>10</v>
      </c>
      <c r="G118" s="282">
        <v>8934</v>
      </c>
    </row>
  </sheetData>
  <sortState ref="A68:B79">
    <sortCondition descending="1" ref="B68:B79"/>
  </sortState>
  <mergeCells count="1">
    <mergeCell ref="B99:F9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6" sqref="B6"/>
    </sheetView>
  </sheetViews>
  <sheetFormatPr defaultRowHeight="15" x14ac:dyDescent="0.25"/>
  <cols>
    <col min="1" max="1" width="49.5703125" customWidth="1"/>
    <col min="3" max="3" width="10.5703125" customWidth="1"/>
    <col min="7" max="7" width="15.85546875" customWidth="1"/>
  </cols>
  <sheetData>
    <row r="1" spans="1:9" x14ac:dyDescent="0.25">
      <c r="A1" s="3" t="s">
        <v>182</v>
      </c>
    </row>
    <row r="3" spans="1:9" ht="27" x14ac:dyDescent="0.25">
      <c r="A3" s="14" t="s">
        <v>183</v>
      </c>
      <c r="B3" s="14" t="s">
        <v>167</v>
      </c>
      <c r="C3" s="15" t="s">
        <v>171</v>
      </c>
      <c r="D3" s="15" t="s">
        <v>172</v>
      </c>
      <c r="G3" s="2" t="s">
        <v>316</v>
      </c>
      <c r="H3" s="226" t="s">
        <v>187</v>
      </c>
      <c r="I3" s="226" t="s">
        <v>317</v>
      </c>
    </row>
    <row r="4" spans="1:9" x14ac:dyDescent="0.25">
      <c r="A4" s="16" t="s">
        <v>168</v>
      </c>
      <c r="B4" s="17">
        <v>1918</v>
      </c>
      <c r="C4" s="23">
        <f>B4/$B$22</f>
        <v>0.27837445573294628</v>
      </c>
      <c r="D4" s="18"/>
      <c r="G4" s="3" t="s">
        <v>168</v>
      </c>
    </row>
    <row r="5" spans="1:9" x14ac:dyDescent="0.25">
      <c r="A5" s="19" t="s">
        <v>6</v>
      </c>
      <c r="B5" s="20">
        <v>815</v>
      </c>
      <c r="C5" s="21">
        <f>B5/$B$22</f>
        <v>0.11828737300435414</v>
      </c>
      <c r="D5" s="21">
        <f>B5/$B$4</f>
        <v>0.4249217935349322</v>
      </c>
      <c r="G5" s="225" t="s">
        <v>180</v>
      </c>
      <c r="H5" s="6">
        <f>B5+B6+B8+B10+B11</f>
        <v>1405</v>
      </c>
      <c r="I5" s="8">
        <f>H5/$H$8</f>
        <v>0.73253388946819609</v>
      </c>
    </row>
    <row r="6" spans="1:9" x14ac:dyDescent="0.25">
      <c r="A6" s="19" t="s">
        <v>11</v>
      </c>
      <c r="B6" s="20">
        <v>563</v>
      </c>
      <c r="C6" s="21">
        <f t="shared" ref="C6:C8" si="0">B6/$B$22</f>
        <v>8.1712626995645868E-2</v>
      </c>
      <c r="D6" s="21">
        <f t="shared" ref="D6:D8" si="1">B6/$B$4</f>
        <v>0.29353493222106358</v>
      </c>
      <c r="G6" s="225" t="s">
        <v>179</v>
      </c>
      <c r="H6" s="6">
        <f>B7+B9</f>
        <v>508</v>
      </c>
      <c r="I6" s="8">
        <f t="shared" ref="I6:I7" si="2">H6/$H$8</f>
        <v>0.26485922836287801</v>
      </c>
    </row>
    <row r="7" spans="1:9" x14ac:dyDescent="0.25">
      <c r="A7" s="19" t="s">
        <v>32</v>
      </c>
      <c r="B7" s="20">
        <v>492</v>
      </c>
      <c r="C7" s="21">
        <f t="shared" si="0"/>
        <v>7.1407837445573288E-2</v>
      </c>
      <c r="D7" s="21">
        <f t="shared" si="1"/>
        <v>0.25651720542231493</v>
      </c>
      <c r="G7" s="225" t="s">
        <v>181</v>
      </c>
      <c r="H7" s="6">
        <f>B12</f>
        <v>5</v>
      </c>
      <c r="I7" s="8">
        <f t="shared" si="2"/>
        <v>2.6068821689259644E-3</v>
      </c>
    </row>
    <row r="8" spans="1:9" x14ac:dyDescent="0.25">
      <c r="A8" s="19" t="s">
        <v>99</v>
      </c>
      <c r="B8" s="20">
        <v>17</v>
      </c>
      <c r="C8" s="21">
        <f t="shared" si="0"/>
        <v>2.4673439767779392E-3</v>
      </c>
      <c r="D8" s="21">
        <f t="shared" si="1"/>
        <v>8.863399374348279E-3</v>
      </c>
      <c r="H8" s="7">
        <f>SUM(H5:H7)</f>
        <v>1918</v>
      </c>
    </row>
    <row r="9" spans="1:9" x14ac:dyDescent="0.25">
      <c r="A9" s="19" t="s">
        <v>38</v>
      </c>
      <c r="B9" s="20">
        <v>16</v>
      </c>
      <c r="C9" s="21">
        <f>B9/$B$22</f>
        <v>2.3222060957910013E-3</v>
      </c>
      <c r="D9" s="21">
        <f>B9/$B$4</f>
        <v>8.3420229405630868E-3</v>
      </c>
    </row>
    <row r="10" spans="1:9" x14ac:dyDescent="0.25">
      <c r="A10" s="19" t="s">
        <v>106</v>
      </c>
      <c r="B10" s="20">
        <v>7</v>
      </c>
      <c r="C10" s="21"/>
      <c r="D10" s="18"/>
      <c r="G10" s="3" t="s">
        <v>169</v>
      </c>
    </row>
    <row r="11" spans="1:9" x14ac:dyDescent="0.25">
      <c r="A11" s="19" t="s">
        <v>87</v>
      </c>
      <c r="B11" s="20">
        <v>3</v>
      </c>
      <c r="C11" s="21"/>
      <c r="D11" s="18"/>
      <c r="G11" s="225" t="s">
        <v>180</v>
      </c>
      <c r="H11" s="6">
        <f>B15+B17+B18+B19+B20</f>
        <v>1968</v>
      </c>
      <c r="I11" s="8">
        <f>H11/$H$14</f>
        <v>0.39581657280772325</v>
      </c>
    </row>
    <row r="12" spans="1:9" x14ac:dyDescent="0.25">
      <c r="A12" s="19" t="s">
        <v>181</v>
      </c>
      <c r="B12" s="20">
        <v>5</v>
      </c>
      <c r="C12" s="21"/>
      <c r="D12" s="18"/>
      <c r="G12" s="225" t="s">
        <v>179</v>
      </c>
      <c r="H12" s="6">
        <f>B14+B16</f>
        <v>2991</v>
      </c>
      <c r="I12" s="8">
        <f>H12/$H$14</f>
        <v>0.60156878519710377</v>
      </c>
    </row>
    <row r="13" spans="1:9" x14ac:dyDescent="0.25">
      <c r="A13" s="16" t="s">
        <v>169</v>
      </c>
      <c r="B13" s="17">
        <v>4972</v>
      </c>
      <c r="C13" s="23">
        <f>B13/$B$22</f>
        <v>0.72162554426705372</v>
      </c>
      <c r="D13" s="18"/>
      <c r="G13" s="225" t="s">
        <v>181</v>
      </c>
      <c r="H13" s="6">
        <f>B21</f>
        <v>13</v>
      </c>
      <c r="I13" s="8">
        <f>H13/$H$14</f>
        <v>2.6146419951729688E-3</v>
      </c>
    </row>
    <row r="14" spans="1:9" x14ac:dyDescent="0.25">
      <c r="A14" s="19" t="s">
        <v>32</v>
      </c>
      <c r="B14" s="20">
        <v>2159</v>
      </c>
      <c r="C14" s="21">
        <f>B14/$B$22</f>
        <v>0.31335268505079827</v>
      </c>
      <c r="D14" s="21">
        <f>B14/$B$13</f>
        <v>0.4342316975060338</v>
      </c>
      <c r="H14" s="7">
        <f>SUM(H11:H13)</f>
        <v>4972</v>
      </c>
    </row>
    <row r="15" spans="1:9" x14ac:dyDescent="0.25">
      <c r="A15" s="19" t="s">
        <v>11</v>
      </c>
      <c r="B15" s="20">
        <v>1219</v>
      </c>
      <c r="C15" s="21">
        <f t="shared" ref="C15:C18" si="3">B15/$B$22</f>
        <v>0.17692307692307693</v>
      </c>
      <c r="D15" s="21">
        <f t="shared" ref="D15:D18" si="4">B15/$B$13</f>
        <v>0.24517296862429605</v>
      </c>
    </row>
    <row r="16" spans="1:9" x14ac:dyDescent="0.25">
      <c r="A16" s="19" t="s">
        <v>38</v>
      </c>
      <c r="B16" s="20">
        <v>832</v>
      </c>
      <c r="C16" s="21">
        <f t="shared" si="3"/>
        <v>0.12075471698113208</v>
      </c>
      <c r="D16" s="21">
        <f t="shared" si="4"/>
        <v>0.16733708769107</v>
      </c>
    </row>
    <row r="17" spans="1:9" x14ac:dyDescent="0.25">
      <c r="A17" s="19" t="s">
        <v>6</v>
      </c>
      <c r="B17" s="20">
        <v>726</v>
      </c>
      <c r="C17" s="21">
        <f t="shared" si="3"/>
        <v>0.10537010159651669</v>
      </c>
      <c r="D17" s="21">
        <f t="shared" si="4"/>
        <v>0.14601769911504425</v>
      </c>
    </row>
    <row r="18" spans="1:9" x14ac:dyDescent="0.25">
      <c r="A18" s="19" t="s">
        <v>99</v>
      </c>
      <c r="B18" s="20">
        <v>14</v>
      </c>
      <c r="C18" s="21">
        <f t="shared" si="3"/>
        <v>2.0319303338171262E-3</v>
      </c>
      <c r="D18" s="21">
        <f t="shared" si="4"/>
        <v>2.8157683024939663E-3</v>
      </c>
    </row>
    <row r="19" spans="1:9" x14ac:dyDescent="0.25">
      <c r="A19" s="19" t="s">
        <v>87</v>
      </c>
      <c r="B19" s="20">
        <v>6</v>
      </c>
      <c r="C19" s="21"/>
      <c r="D19" s="18"/>
    </row>
    <row r="20" spans="1:9" x14ac:dyDescent="0.25">
      <c r="A20" s="19" t="s">
        <v>106</v>
      </c>
      <c r="B20" s="20">
        <v>3</v>
      </c>
      <c r="C20" s="21"/>
      <c r="D20" s="18"/>
    </row>
    <row r="21" spans="1:9" x14ac:dyDescent="0.25">
      <c r="A21" s="19" t="s">
        <v>181</v>
      </c>
      <c r="B21" s="20">
        <v>13</v>
      </c>
      <c r="C21" s="21"/>
      <c r="D21" s="18"/>
    </row>
    <row r="22" spans="1:9" x14ac:dyDescent="0.25">
      <c r="A22" s="22" t="s">
        <v>164</v>
      </c>
      <c r="B22" s="17">
        <v>6890</v>
      </c>
      <c r="C22" s="18"/>
      <c r="D22" s="18"/>
    </row>
    <row r="23" spans="1:9" x14ac:dyDescent="0.25">
      <c r="A23" s="3" t="s">
        <v>326</v>
      </c>
      <c r="B23" s="17"/>
      <c r="C23" s="18"/>
      <c r="D23" s="18"/>
    </row>
    <row r="24" spans="1:9" ht="27" x14ac:dyDescent="0.25">
      <c r="A24" s="14" t="s">
        <v>183</v>
      </c>
      <c r="B24" s="14" t="s">
        <v>167</v>
      </c>
      <c r="C24" s="15" t="s">
        <v>171</v>
      </c>
      <c r="D24" s="15" t="s">
        <v>172</v>
      </c>
      <c r="G24" s="2" t="s">
        <v>316</v>
      </c>
      <c r="H24" s="226" t="s">
        <v>187</v>
      </c>
      <c r="I24" s="226" t="s">
        <v>317</v>
      </c>
    </row>
    <row r="25" spans="1:9" x14ac:dyDescent="0.25">
      <c r="A25" s="16" t="s">
        <v>168</v>
      </c>
      <c r="B25" s="7">
        <v>2769</v>
      </c>
      <c r="C25" s="136">
        <f>B25/$B$41</f>
        <v>0.3099395567494963</v>
      </c>
      <c r="G25" s="3" t="s">
        <v>168</v>
      </c>
    </row>
    <row r="26" spans="1:9" x14ac:dyDescent="0.25">
      <c r="A26" t="s">
        <v>6</v>
      </c>
      <c r="B26" s="6">
        <v>1183</v>
      </c>
      <c r="C26" s="8">
        <f>B26/$B$41</f>
        <v>0.1324154913812402</v>
      </c>
      <c r="D26" s="8">
        <f>B26/$B$25</f>
        <v>0.42723004694835681</v>
      </c>
      <c r="G26" s="225" t="s">
        <v>180</v>
      </c>
      <c r="H26" s="6">
        <f>B26+B27+B30+B31+B32</f>
        <v>2200</v>
      </c>
      <c r="I26" s="8">
        <f>H26/$H$28</f>
        <v>0.79451065366558327</v>
      </c>
    </row>
    <row r="27" spans="1:9" x14ac:dyDescent="0.25">
      <c r="A27" t="s">
        <v>11</v>
      </c>
      <c r="B27" s="6">
        <v>982</v>
      </c>
      <c r="C27" s="8">
        <f t="shared" ref="C27:C40" si="5">B27/$B$41</f>
        <v>0.10991717036042087</v>
      </c>
      <c r="D27" s="8">
        <f t="shared" ref="D27:D32" si="6">B27/$B$25</f>
        <v>0.3546406644998194</v>
      </c>
      <c r="G27" s="225" t="s">
        <v>179</v>
      </c>
      <c r="H27" s="6">
        <f>B28+B29</f>
        <v>569</v>
      </c>
      <c r="I27" s="8">
        <f>H27/$H$28</f>
        <v>0.20548934633441676</v>
      </c>
    </row>
    <row r="28" spans="1:9" x14ac:dyDescent="0.25">
      <c r="A28" t="s">
        <v>32</v>
      </c>
      <c r="B28" s="6">
        <v>537</v>
      </c>
      <c r="C28" s="8">
        <f t="shared" si="5"/>
        <v>6.0107454667562121E-2</v>
      </c>
      <c r="D28" s="8">
        <f t="shared" si="6"/>
        <v>0.19393282773564463</v>
      </c>
      <c r="H28" s="7">
        <f>SUM(H26:H27)</f>
        <v>2769</v>
      </c>
    </row>
    <row r="29" spans="1:9" x14ac:dyDescent="0.25">
      <c r="A29" t="s">
        <v>38</v>
      </c>
      <c r="B29" s="6">
        <v>32</v>
      </c>
      <c r="C29" s="8">
        <f t="shared" si="5"/>
        <v>3.5818222520707411E-3</v>
      </c>
      <c r="D29" s="8">
        <f t="shared" si="6"/>
        <v>1.155651859877212E-2</v>
      </c>
    </row>
    <row r="30" spans="1:9" x14ac:dyDescent="0.25">
      <c r="A30" t="s">
        <v>99</v>
      </c>
      <c r="B30" s="6">
        <v>25</v>
      </c>
      <c r="C30" s="8">
        <f t="shared" si="5"/>
        <v>2.7982986344302664E-3</v>
      </c>
      <c r="D30" s="8">
        <f t="shared" si="6"/>
        <v>9.0285301552907194E-3</v>
      </c>
      <c r="G30" s="3" t="s">
        <v>169</v>
      </c>
    </row>
    <row r="31" spans="1:9" x14ac:dyDescent="0.25">
      <c r="A31" t="s">
        <v>106</v>
      </c>
      <c r="B31" s="6">
        <v>7</v>
      </c>
      <c r="C31" s="8">
        <f t="shared" si="5"/>
        <v>7.8352361764047463E-4</v>
      </c>
      <c r="D31" s="8">
        <f t="shared" si="6"/>
        <v>2.527988443481401E-3</v>
      </c>
      <c r="G31" s="225" t="s">
        <v>180</v>
      </c>
      <c r="H31" s="6">
        <f>B36+B38+B39+B40+B35</f>
        <v>3088</v>
      </c>
      <c r="I31" s="8">
        <f>H31/$H$33</f>
        <v>0.50089213300892133</v>
      </c>
    </row>
    <row r="32" spans="1:9" x14ac:dyDescent="0.25">
      <c r="A32" t="s">
        <v>87</v>
      </c>
      <c r="B32" s="6">
        <v>3</v>
      </c>
      <c r="C32" s="8">
        <f t="shared" si="5"/>
        <v>3.3579583613163198E-4</v>
      </c>
      <c r="D32" s="8">
        <f t="shared" si="6"/>
        <v>1.0834236186348862E-3</v>
      </c>
      <c r="G32" s="225" t="s">
        <v>179</v>
      </c>
      <c r="H32" s="6">
        <f>B34+B37</f>
        <v>3077</v>
      </c>
      <c r="I32" s="8">
        <f>H32/$H$33</f>
        <v>0.49910786699107867</v>
      </c>
    </row>
    <row r="33" spans="1:8" x14ac:dyDescent="0.25">
      <c r="A33" s="16" t="s">
        <v>169</v>
      </c>
      <c r="B33" s="7">
        <v>6165</v>
      </c>
      <c r="C33" s="136">
        <f t="shared" ref="C33" si="7">B33/$B$41</f>
        <v>0.69006044325050364</v>
      </c>
      <c r="H33" s="7">
        <f>SUM(H31:H32)</f>
        <v>6165</v>
      </c>
    </row>
    <row r="34" spans="1:8" x14ac:dyDescent="0.25">
      <c r="A34" t="s">
        <v>32</v>
      </c>
      <c r="B34" s="6">
        <v>2232</v>
      </c>
      <c r="C34" s="8">
        <f t="shared" si="5"/>
        <v>0.24983210208193418</v>
      </c>
      <c r="D34" s="8">
        <f>B34/$B$33</f>
        <v>0.36204379562043798</v>
      </c>
    </row>
    <row r="35" spans="1:8" x14ac:dyDescent="0.25">
      <c r="A35" t="s">
        <v>11</v>
      </c>
      <c r="B35" s="6">
        <v>1676</v>
      </c>
      <c r="C35" s="8">
        <f t="shared" si="5"/>
        <v>0.18759794045220507</v>
      </c>
      <c r="D35" s="8">
        <f t="shared" ref="D35:D40" si="8">B35/$B$33</f>
        <v>0.27185725871857258</v>
      </c>
      <c r="H35" s="6"/>
    </row>
    <row r="36" spans="1:8" x14ac:dyDescent="0.25">
      <c r="A36" t="s">
        <v>6</v>
      </c>
      <c r="B36" s="6">
        <v>1382</v>
      </c>
      <c r="C36" s="8">
        <f t="shared" si="5"/>
        <v>0.15468994851130513</v>
      </c>
      <c r="D36" s="8">
        <f t="shared" si="8"/>
        <v>0.22416869424168695</v>
      </c>
    </row>
    <row r="37" spans="1:8" x14ac:dyDescent="0.25">
      <c r="A37" t="s">
        <v>38</v>
      </c>
      <c r="B37" s="6">
        <v>845</v>
      </c>
      <c r="C37" s="8">
        <f t="shared" si="5"/>
        <v>9.458249384374301E-2</v>
      </c>
      <c r="D37" s="8">
        <f t="shared" si="8"/>
        <v>0.13706407137064072</v>
      </c>
    </row>
    <row r="38" spans="1:8" x14ac:dyDescent="0.25">
      <c r="A38" t="s">
        <v>99</v>
      </c>
      <c r="B38" s="6">
        <v>21</v>
      </c>
      <c r="C38" s="8">
        <f t="shared" si="5"/>
        <v>2.3505708529214238E-3</v>
      </c>
      <c r="D38" s="8">
        <f t="shared" si="8"/>
        <v>3.4063260340632603E-3</v>
      </c>
    </row>
    <row r="39" spans="1:8" x14ac:dyDescent="0.25">
      <c r="A39" t="s">
        <v>87</v>
      </c>
      <c r="B39" s="6">
        <v>6</v>
      </c>
      <c r="C39" s="8">
        <f t="shared" si="5"/>
        <v>6.7159167226326397E-4</v>
      </c>
      <c r="D39" s="8">
        <f t="shared" si="8"/>
        <v>9.7323600973236014E-4</v>
      </c>
    </row>
    <row r="40" spans="1:8" x14ac:dyDescent="0.25">
      <c r="A40" t="s">
        <v>106</v>
      </c>
      <c r="B40" s="6">
        <v>3</v>
      </c>
      <c r="C40" s="8">
        <f t="shared" si="5"/>
        <v>3.3579583613163198E-4</v>
      </c>
      <c r="D40" s="8">
        <f t="shared" si="8"/>
        <v>4.8661800486618007E-4</v>
      </c>
    </row>
    <row r="41" spans="1:8" x14ac:dyDescent="0.25">
      <c r="A41" t="s">
        <v>164</v>
      </c>
      <c r="B41" s="7">
        <v>8934</v>
      </c>
      <c r="C41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23" sqref="F23"/>
    </sheetView>
  </sheetViews>
  <sheetFormatPr defaultRowHeight="15" x14ac:dyDescent="0.25"/>
  <cols>
    <col min="1" max="1" width="88.5703125" bestFit="1" customWidth="1"/>
    <col min="2" max="2" width="7.5703125" bestFit="1" customWidth="1"/>
    <col min="5" max="5" width="11.7109375" bestFit="1" customWidth="1"/>
    <col min="6" max="6" width="6" bestFit="1" customWidth="1"/>
    <col min="7" max="7" width="6.5703125" bestFit="1" customWidth="1"/>
    <col min="8" max="8" width="6" bestFit="1" customWidth="1"/>
    <col min="9" max="9" width="6.5703125" bestFit="1" customWidth="1"/>
    <col min="10" max="10" width="6.42578125" bestFit="1" customWidth="1"/>
  </cols>
  <sheetData>
    <row r="1" spans="1:10" x14ac:dyDescent="0.25">
      <c r="A1" s="3" t="s">
        <v>184</v>
      </c>
    </row>
    <row r="2" spans="1:10" x14ac:dyDescent="0.25">
      <c r="F2" s="284" t="s">
        <v>179</v>
      </c>
      <c r="G2" s="285"/>
      <c r="H2" s="284" t="s">
        <v>180</v>
      </c>
      <c r="I2" s="286"/>
    </row>
    <row r="3" spans="1:10" ht="23.25" x14ac:dyDescent="0.25">
      <c r="A3" s="3" t="s">
        <v>185</v>
      </c>
      <c r="B3" s="24" t="s">
        <v>187</v>
      </c>
      <c r="C3" s="24" t="s">
        <v>188</v>
      </c>
      <c r="F3" s="212" t="s">
        <v>167</v>
      </c>
      <c r="G3" s="213" t="s">
        <v>303</v>
      </c>
      <c r="H3" s="212" t="s">
        <v>167</v>
      </c>
      <c r="I3" s="213" t="s">
        <v>303</v>
      </c>
      <c r="J3" s="211" t="s">
        <v>191</v>
      </c>
    </row>
    <row r="4" spans="1:10" x14ac:dyDescent="0.25">
      <c r="A4" s="19" t="s">
        <v>12</v>
      </c>
      <c r="B4" s="20">
        <v>2409</v>
      </c>
      <c r="C4" s="27">
        <f>B4/$B$8</f>
        <v>0.69104991394148019</v>
      </c>
      <c r="E4" s="140" t="s">
        <v>273</v>
      </c>
      <c r="F4" s="217">
        <f>B4+B6</f>
        <v>2658</v>
      </c>
      <c r="G4" s="218">
        <f>F4/$F$6</f>
        <v>0.76247848537005158</v>
      </c>
      <c r="H4" s="217">
        <f>B11+B13</f>
        <v>2866</v>
      </c>
      <c r="I4" s="219">
        <f>H4/$H$6</f>
        <v>0.84195064629847238</v>
      </c>
      <c r="J4" s="220">
        <f>SUM(F4:H4)</f>
        <v>5524.7624784853706</v>
      </c>
    </row>
    <row r="5" spans="1:10" ht="15.75" thickBot="1" x14ac:dyDescent="0.3">
      <c r="A5" s="19" t="s">
        <v>7</v>
      </c>
      <c r="B5" s="20">
        <v>681</v>
      </c>
      <c r="C5" s="26">
        <f t="shared" ref="C5:C7" si="0">B5/$B$8</f>
        <v>0.19535283993115318</v>
      </c>
      <c r="E5" s="221" t="s">
        <v>282</v>
      </c>
      <c r="F5" s="214">
        <f>B5+B7</f>
        <v>828</v>
      </c>
      <c r="G5" s="104">
        <f>F5/$F$6</f>
        <v>0.23752151462994836</v>
      </c>
      <c r="H5" s="214">
        <f>B12+B14</f>
        <v>538</v>
      </c>
      <c r="I5" s="148">
        <f>H5/$H$6</f>
        <v>0.15804935370152762</v>
      </c>
      <c r="J5" s="222">
        <f t="shared" ref="J5:J6" si="1">SUM(F5:H5)</f>
        <v>1366.2375215146299</v>
      </c>
    </row>
    <row r="6" spans="1:10" ht="15.75" thickTop="1" x14ac:dyDescent="0.25">
      <c r="A6" s="19" t="s">
        <v>63</v>
      </c>
      <c r="B6" s="20">
        <v>249</v>
      </c>
      <c r="C6" s="26">
        <f t="shared" si="0"/>
        <v>7.1428571428571425E-2</v>
      </c>
      <c r="E6" s="133"/>
      <c r="F6" s="215">
        <f>SUM(F4:F5)</f>
        <v>3486</v>
      </c>
      <c r="G6" s="216"/>
      <c r="H6" s="215">
        <f>SUM(H4:H5)</f>
        <v>3404</v>
      </c>
      <c r="I6" s="216"/>
      <c r="J6" s="223">
        <f t="shared" si="1"/>
        <v>6890</v>
      </c>
    </row>
    <row r="7" spans="1:10" x14ac:dyDescent="0.25">
      <c r="A7" s="19" t="s">
        <v>15</v>
      </c>
      <c r="B7" s="20">
        <v>147</v>
      </c>
      <c r="C7" s="26">
        <f t="shared" si="0"/>
        <v>4.2168674698795178E-2</v>
      </c>
    </row>
    <row r="8" spans="1:10" x14ac:dyDescent="0.25">
      <c r="A8" s="9" t="s">
        <v>164</v>
      </c>
      <c r="B8" s="17">
        <f>SUM(B3:B7)</f>
        <v>3486</v>
      </c>
    </row>
    <row r="9" spans="1:10" x14ac:dyDescent="0.25">
      <c r="A9" s="19"/>
      <c r="B9" s="20"/>
    </row>
    <row r="10" spans="1:10" x14ac:dyDescent="0.25">
      <c r="A10" s="3" t="s">
        <v>186</v>
      </c>
      <c r="B10" s="24" t="s">
        <v>187</v>
      </c>
      <c r="C10" s="24" t="s">
        <v>188</v>
      </c>
    </row>
    <row r="11" spans="1:10" x14ac:dyDescent="0.25">
      <c r="A11" s="19" t="s">
        <v>12</v>
      </c>
      <c r="B11" s="20">
        <v>2531</v>
      </c>
      <c r="C11" s="27">
        <f>B11/$B$15</f>
        <v>0.74353701527614569</v>
      </c>
    </row>
    <row r="12" spans="1:10" x14ac:dyDescent="0.25">
      <c r="A12" s="19" t="s">
        <v>7</v>
      </c>
      <c r="B12" s="20">
        <v>460</v>
      </c>
      <c r="C12" s="26">
        <f t="shared" ref="C12:C14" si="2">B12/$B$15</f>
        <v>0.13513513513513514</v>
      </c>
    </row>
    <row r="13" spans="1:10" x14ac:dyDescent="0.25">
      <c r="A13" s="19" t="s">
        <v>63</v>
      </c>
      <c r="B13" s="20">
        <v>335</v>
      </c>
      <c r="C13" s="26">
        <f t="shared" si="2"/>
        <v>9.841363102232667E-2</v>
      </c>
    </row>
    <row r="14" spans="1:10" x14ac:dyDescent="0.25">
      <c r="A14" s="19" t="s">
        <v>15</v>
      </c>
      <c r="B14" s="20">
        <v>78</v>
      </c>
      <c r="C14" s="26">
        <f t="shared" si="2"/>
        <v>2.2914218566392478E-2</v>
      </c>
    </row>
    <row r="15" spans="1:10" x14ac:dyDescent="0.25">
      <c r="A15" s="9" t="s">
        <v>164</v>
      </c>
      <c r="B15" s="17">
        <f>SUM(B11:B14)</f>
        <v>3404</v>
      </c>
    </row>
    <row r="16" spans="1:10" x14ac:dyDescent="0.25">
      <c r="A16" s="16"/>
      <c r="B16" s="17"/>
    </row>
  </sheetData>
  <mergeCells count="2">
    <mergeCell ref="F2:G2"/>
    <mergeCell ref="H2:I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/>
  </sheetViews>
  <sheetFormatPr defaultRowHeight="15" x14ac:dyDescent="0.25"/>
  <cols>
    <col min="1" max="1" width="59.28515625" customWidth="1"/>
    <col min="2" max="2" width="7.42578125" bestFit="1" customWidth="1"/>
    <col min="3" max="3" width="8.7109375" bestFit="1" customWidth="1"/>
    <col min="4" max="4" width="7.42578125" bestFit="1" customWidth="1"/>
    <col min="6" max="6" width="6.7109375" bestFit="1" customWidth="1"/>
    <col min="7" max="7" width="8.7109375" bestFit="1" customWidth="1"/>
  </cols>
  <sheetData>
    <row r="1" spans="1:7" x14ac:dyDescent="0.25">
      <c r="A1" s="3" t="s">
        <v>189</v>
      </c>
    </row>
    <row r="3" spans="1:7" ht="33.75" customHeight="1" x14ac:dyDescent="0.25">
      <c r="A3" s="3" t="s">
        <v>190</v>
      </c>
      <c r="B3" s="287" t="s">
        <v>0</v>
      </c>
      <c r="C3" s="287"/>
      <c r="F3" s="288" t="s">
        <v>193</v>
      </c>
      <c r="G3" s="289"/>
    </row>
    <row r="4" spans="1:7" x14ac:dyDescent="0.25">
      <c r="A4" s="16" t="s">
        <v>192</v>
      </c>
      <c r="B4" s="3" t="s">
        <v>168</v>
      </c>
      <c r="C4" s="3" t="s">
        <v>169</v>
      </c>
      <c r="D4" s="3" t="s">
        <v>191</v>
      </c>
      <c r="E4" s="24" t="s">
        <v>188</v>
      </c>
      <c r="F4" s="11" t="s">
        <v>168</v>
      </c>
      <c r="G4" s="11" t="s">
        <v>169</v>
      </c>
    </row>
    <row r="5" spans="1:7" x14ac:dyDescent="0.25">
      <c r="A5" s="19" t="s">
        <v>12</v>
      </c>
      <c r="B5" s="20">
        <v>10</v>
      </c>
      <c r="C5" s="20">
        <v>558</v>
      </c>
      <c r="D5" s="20">
        <v>568</v>
      </c>
      <c r="E5" s="32">
        <f>D5/$D$9</f>
        <v>0.66981132075471694</v>
      </c>
      <c r="F5" s="26">
        <f>B5/$D$5</f>
        <v>1.7605633802816902E-2</v>
      </c>
      <c r="G5" s="26">
        <f>C5/$D$5</f>
        <v>0.98239436619718312</v>
      </c>
    </row>
    <row r="6" spans="1:7" x14ac:dyDescent="0.25">
      <c r="A6" s="19" t="s">
        <v>7</v>
      </c>
      <c r="B6" s="20">
        <v>4</v>
      </c>
      <c r="C6" s="20">
        <v>221</v>
      </c>
      <c r="D6" s="20">
        <v>225</v>
      </c>
      <c r="E6" s="31">
        <f t="shared" ref="E6:E8" si="0">D6/$D$9</f>
        <v>0.26533018867924529</v>
      </c>
      <c r="F6" s="26">
        <f>B6/$D$6</f>
        <v>1.7777777777777778E-2</v>
      </c>
      <c r="G6" s="26">
        <f>C6/$D$6</f>
        <v>0.98222222222222222</v>
      </c>
    </row>
    <row r="7" spans="1:7" x14ac:dyDescent="0.25">
      <c r="A7" s="19" t="s">
        <v>15</v>
      </c>
      <c r="B7" s="20"/>
      <c r="C7" s="20">
        <v>29</v>
      </c>
      <c r="D7" s="20">
        <v>29</v>
      </c>
      <c r="E7" s="31">
        <f t="shared" si="0"/>
        <v>3.4198113207547169E-2</v>
      </c>
      <c r="F7" s="26">
        <f>B7/$D$7</f>
        <v>0</v>
      </c>
      <c r="G7" s="26">
        <f>C7/$D$7</f>
        <v>1</v>
      </c>
    </row>
    <row r="8" spans="1:7" ht="30" x14ac:dyDescent="0.25">
      <c r="A8" s="25" t="s">
        <v>170</v>
      </c>
      <c r="B8" s="20">
        <v>2</v>
      </c>
      <c r="C8" s="20">
        <v>24</v>
      </c>
      <c r="D8" s="20">
        <v>26</v>
      </c>
      <c r="E8" s="31">
        <f t="shared" si="0"/>
        <v>3.0660377358490566E-2</v>
      </c>
      <c r="F8" s="26">
        <f>B8/$D$8</f>
        <v>7.6923076923076927E-2</v>
      </c>
      <c r="G8" s="26">
        <f>C8/$D$8</f>
        <v>0.92307692307692313</v>
      </c>
    </row>
    <row r="9" spans="1:7" x14ac:dyDescent="0.25">
      <c r="A9" s="22" t="s">
        <v>191</v>
      </c>
      <c r="B9" s="17">
        <v>16</v>
      </c>
      <c r="C9" s="17">
        <v>832</v>
      </c>
      <c r="D9" s="17">
        <v>848</v>
      </c>
      <c r="F9" s="26">
        <f>B9/$D$9</f>
        <v>1.8867924528301886E-2</v>
      </c>
      <c r="G9" s="27">
        <f>C9/$D$9</f>
        <v>0.98113207547169812</v>
      </c>
    </row>
    <row r="11" spans="1:7" x14ac:dyDescent="0.25">
      <c r="A11" s="3" t="s">
        <v>194</v>
      </c>
    </row>
    <row r="13" spans="1:7" ht="29.25" customHeight="1" x14ac:dyDescent="0.25">
      <c r="A13" s="3" t="s">
        <v>195</v>
      </c>
      <c r="B13" s="287" t="s">
        <v>0</v>
      </c>
      <c r="C13" s="287"/>
      <c r="D13" s="14"/>
      <c r="F13" s="288" t="s">
        <v>193</v>
      </c>
      <c r="G13" s="289"/>
    </row>
    <row r="14" spans="1:7" x14ac:dyDescent="0.25">
      <c r="A14" s="16" t="s">
        <v>192</v>
      </c>
      <c r="B14" s="3" t="s">
        <v>168</v>
      </c>
      <c r="C14" s="3" t="s">
        <v>169</v>
      </c>
      <c r="D14" s="3" t="s">
        <v>191</v>
      </c>
      <c r="E14" s="24" t="s">
        <v>188</v>
      </c>
      <c r="F14" s="11" t="s">
        <v>168</v>
      </c>
      <c r="G14" s="11" t="s">
        <v>169</v>
      </c>
    </row>
    <row r="15" spans="1:7" x14ac:dyDescent="0.25">
      <c r="A15" s="29" t="s">
        <v>12</v>
      </c>
      <c r="B15" s="20">
        <v>375</v>
      </c>
      <c r="C15" s="20">
        <v>1477</v>
      </c>
      <c r="D15" s="20">
        <v>1852</v>
      </c>
      <c r="E15" s="32">
        <f>D15/$D$19</f>
        <v>0.69860430026405129</v>
      </c>
      <c r="F15" s="26">
        <f>B15/$D$15</f>
        <v>0.20248380129589633</v>
      </c>
      <c r="G15" s="26">
        <f>C15/$D$15</f>
        <v>0.79751619870410362</v>
      </c>
    </row>
    <row r="16" spans="1:7" x14ac:dyDescent="0.25">
      <c r="A16" s="29" t="s">
        <v>7</v>
      </c>
      <c r="B16" s="20">
        <v>78</v>
      </c>
      <c r="C16" s="20">
        <v>381</v>
      </c>
      <c r="D16" s="20">
        <v>459</v>
      </c>
      <c r="E16" s="31">
        <f t="shared" ref="E16:E18" si="1">D16/$D$19</f>
        <v>0.17314221048660883</v>
      </c>
      <c r="F16" s="26">
        <f>B16/$D$16</f>
        <v>0.16993464052287582</v>
      </c>
      <c r="G16" s="26">
        <f>C16/$D$16</f>
        <v>0.83006535947712423</v>
      </c>
    </row>
    <row r="17" spans="1:7" x14ac:dyDescent="0.25">
      <c r="A17" s="29" t="s">
        <v>63</v>
      </c>
      <c r="B17" s="20">
        <v>24</v>
      </c>
      <c r="C17" s="20">
        <v>200</v>
      </c>
      <c r="D17" s="20">
        <v>224</v>
      </c>
      <c r="E17" s="31">
        <f t="shared" si="1"/>
        <v>8.4496416446623909E-2</v>
      </c>
      <c r="F17" s="26">
        <f>B17/$D$17</f>
        <v>0.10714285714285714</v>
      </c>
      <c r="G17" s="26">
        <f>C17/$D$17</f>
        <v>0.8928571428571429</v>
      </c>
    </row>
    <row r="18" spans="1:7" x14ac:dyDescent="0.25">
      <c r="A18" s="29" t="s">
        <v>15</v>
      </c>
      <c r="B18" s="20">
        <v>15</v>
      </c>
      <c r="C18" s="20">
        <v>101</v>
      </c>
      <c r="D18" s="20">
        <v>116</v>
      </c>
      <c r="E18" s="31">
        <f t="shared" si="1"/>
        <v>4.3757072802715957E-2</v>
      </c>
      <c r="F18" s="26">
        <f>B18/$D$18</f>
        <v>0.12931034482758622</v>
      </c>
      <c r="G18" s="26">
        <f>C18/$D$18</f>
        <v>0.87068965517241381</v>
      </c>
    </row>
    <row r="19" spans="1:7" x14ac:dyDescent="0.25">
      <c r="A19" s="22" t="s">
        <v>191</v>
      </c>
      <c r="B19" s="17">
        <v>492</v>
      </c>
      <c r="C19" s="17">
        <v>2159</v>
      </c>
      <c r="D19" s="17">
        <v>2651</v>
      </c>
      <c r="F19" s="26">
        <f>B19/$D$19</f>
        <v>0.18559034326669183</v>
      </c>
      <c r="G19" s="27">
        <f>C19/$D$19</f>
        <v>0.81440965673330823</v>
      </c>
    </row>
    <row r="21" spans="1:7" x14ac:dyDescent="0.25">
      <c r="A21" s="3" t="s">
        <v>196</v>
      </c>
    </row>
    <row r="23" spans="1:7" ht="28.5" customHeight="1" x14ac:dyDescent="0.25">
      <c r="A23" s="14" t="s">
        <v>197</v>
      </c>
      <c r="B23" s="287" t="s">
        <v>0</v>
      </c>
      <c r="C23" s="287"/>
      <c r="D23" s="14"/>
      <c r="F23" s="288" t="s">
        <v>193</v>
      </c>
      <c r="G23" s="289"/>
    </row>
    <row r="24" spans="1:7" x14ac:dyDescent="0.25">
      <c r="A24" s="14" t="s">
        <v>192</v>
      </c>
      <c r="B24" s="3" t="s">
        <v>168</v>
      </c>
      <c r="C24" s="3" t="s">
        <v>169</v>
      </c>
      <c r="D24" s="3" t="s">
        <v>191</v>
      </c>
      <c r="E24" s="24" t="s">
        <v>188</v>
      </c>
      <c r="F24" s="11" t="s">
        <v>168</v>
      </c>
      <c r="G24" s="11" t="s">
        <v>169</v>
      </c>
    </row>
    <row r="25" spans="1:7" x14ac:dyDescent="0.25">
      <c r="A25" s="29" t="s">
        <v>12</v>
      </c>
      <c r="B25" s="20">
        <v>429</v>
      </c>
      <c r="C25" s="20">
        <v>869</v>
      </c>
      <c r="D25" s="20">
        <v>1298</v>
      </c>
      <c r="E25" s="32">
        <f>D25/$D$29</f>
        <v>0.72798653954010095</v>
      </c>
      <c r="F25" s="26">
        <f>B25/$D$25</f>
        <v>0.33050847457627119</v>
      </c>
      <c r="G25" s="26">
        <f>C25/$D$25</f>
        <v>0.66949152542372881</v>
      </c>
    </row>
    <row r="26" spans="1:7" x14ac:dyDescent="0.25">
      <c r="A26" s="29" t="s">
        <v>7</v>
      </c>
      <c r="B26" s="20">
        <v>92</v>
      </c>
      <c r="C26" s="20">
        <v>195</v>
      </c>
      <c r="D26" s="20">
        <v>287</v>
      </c>
      <c r="E26" s="31">
        <f t="shared" ref="E26:E28" si="2">D26/$D$29</f>
        <v>0.16096466629276501</v>
      </c>
      <c r="F26" s="26">
        <f>B26/$D$26</f>
        <v>0.32055749128919858</v>
      </c>
      <c r="G26" s="26">
        <f>C26/$D$26</f>
        <v>0.67944250871080136</v>
      </c>
    </row>
    <row r="27" spans="1:7" x14ac:dyDescent="0.25">
      <c r="A27" s="29" t="s">
        <v>63</v>
      </c>
      <c r="B27" s="20">
        <v>30</v>
      </c>
      <c r="C27" s="20">
        <v>123</v>
      </c>
      <c r="D27" s="20">
        <v>153</v>
      </c>
      <c r="E27" s="31">
        <f t="shared" si="2"/>
        <v>8.5810431856421759E-2</v>
      </c>
      <c r="F27" s="26">
        <f>B27/$D$27</f>
        <v>0.19607843137254902</v>
      </c>
      <c r="G27" s="26">
        <f>C27/$D$27</f>
        <v>0.80392156862745101</v>
      </c>
    </row>
    <row r="28" spans="1:7" x14ac:dyDescent="0.25">
      <c r="A28" s="29" t="s">
        <v>15</v>
      </c>
      <c r="B28" s="20">
        <v>12</v>
      </c>
      <c r="C28" s="20">
        <v>33</v>
      </c>
      <c r="D28" s="20">
        <v>45</v>
      </c>
      <c r="E28" s="31">
        <f t="shared" si="2"/>
        <v>2.5238362310712283E-2</v>
      </c>
      <c r="F28" s="26">
        <f>B28/$D$28</f>
        <v>0.26666666666666666</v>
      </c>
      <c r="G28" s="26">
        <f>C28/$D$28</f>
        <v>0.73333333333333328</v>
      </c>
    </row>
    <row r="29" spans="1:7" x14ac:dyDescent="0.25">
      <c r="A29" s="22" t="s">
        <v>191</v>
      </c>
      <c r="B29" s="17">
        <v>563</v>
      </c>
      <c r="C29" s="17">
        <v>1220</v>
      </c>
      <c r="D29" s="17">
        <v>1783</v>
      </c>
      <c r="F29" s="27">
        <f>B29/$D$29</f>
        <v>0.31575995513180033</v>
      </c>
      <c r="G29" s="27">
        <f>C29/$D$29</f>
        <v>0.68424004486819967</v>
      </c>
    </row>
    <row r="31" spans="1:7" x14ac:dyDescent="0.25">
      <c r="A31" t="s">
        <v>199</v>
      </c>
    </row>
    <row r="33" spans="1:7" ht="27" customHeight="1" x14ac:dyDescent="0.25">
      <c r="A33" s="3" t="s">
        <v>198</v>
      </c>
      <c r="B33" s="287" t="s">
        <v>0</v>
      </c>
      <c r="C33" s="287"/>
      <c r="D33" s="14"/>
      <c r="F33" s="288" t="s">
        <v>193</v>
      </c>
      <c r="G33" s="289"/>
    </row>
    <row r="34" spans="1:7" x14ac:dyDescent="0.25">
      <c r="A34" s="14" t="s">
        <v>192</v>
      </c>
      <c r="B34" s="3" t="s">
        <v>168</v>
      </c>
      <c r="C34" s="3" t="s">
        <v>169</v>
      </c>
      <c r="D34" s="3" t="s">
        <v>191</v>
      </c>
      <c r="E34" s="24" t="s">
        <v>188</v>
      </c>
      <c r="F34" s="11" t="s">
        <v>168</v>
      </c>
      <c r="G34" s="11" t="s">
        <v>169</v>
      </c>
    </row>
    <row r="35" spans="1:7" x14ac:dyDescent="0.25">
      <c r="A35" s="29" t="s">
        <v>12</v>
      </c>
      <c r="B35" s="20">
        <v>693</v>
      </c>
      <c r="C35" s="20">
        <v>527</v>
      </c>
      <c r="D35" s="20">
        <v>1220</v>
      </c>
      <c r="E35" s="32">
        <f>D35/$D$39</f>
        <v>0.76633165829145733</v>
      </c>
      <c r="F35" s="26">
        <f>B35/$D$35</f>
        <v>0.56803278688524594</v>
      </c>
      <c r="G35" s="26">
        <f>C35/$D$35</f>
        <v>0.43196721311475411</v>
      </c>
    </row>
    <row r="36" spans="1:7" x14ac:dyDescent="0.25">
      <c r="A36" s="29" t="s">
        <v>63</v>
      </c>
      <c r="B36" s="20">
        <v>64</v>
      </c>
      <c r="C36" s="20">
        <v>117</v>
      </c>
      <c r="D36" s="20">
        <v>181</v>
      </c>
      <c r="E36" s="31">
        <f t="shared" ref="E36:E38" si="3">D36/$D$39</f>
        <v>0.11369346733668342</v>
      </c>
      <c r="F36" s="26">
        <f>B36/$D$36</f>
        <v>0.35359116022099446</v>
      </c>
      <c r="G36" s="26">
        <f>C36/$D$36</f>
        <v>0.64640883977900554</v>
      </c>
    </row>
    <row r="37" spans="1:7" x14ac:dyDescent="0.25">
      <c r="A37" s="29" t="s">
        <v>7</v>
      </c>
      <c r="B37" s="20">
        <v>74</v>
      </c>
      <c r="C37" s="20">
        <v>87</v>
      </c>
      <c r="D37" s="20">
        <v>161</v>
      </c>
      <c r="E37" s="31">
        <f t="shared" si="3"/>
        <v>0.10113065326633165</v>
      </c>
      <c r="F37" s="26">
        <f>B37/$D$37</f>
        <v>0.45962732919254656</v>
      </c>
      <c r="G37" s="26">
        <f>C37/$D$37</f>
        <v>0.54037267080745344</v>
      </c>
    </row>
    <row r="38" spans="1:7" x14ac:dyDescent="0.25">
      <c r="A38" s="29" t="s">
        <v>15</v>
      </c>
      <c r="B38" s="20">
        <v>11</v>
      </c>
      <c r="C38" s="20">
        <v>19</v>
      </c>
      <c r="D38" s="20">
        <v>30</v>
      </c>
      <c r="E38" s="31">
        <f t="shared" si="3"/>
        <v>1.8844221105527637E-2</v>
      </c>
      <c r="F38" s="26">
        <f>B38/$D$38</f>
        <v>0.36666666666666664</v>
      </c>
      <c r="G38" s="26">
        <f>C38/$D$38</f>
        <v>0.6333333333333333</v>
      </c>
    </row>
    <row r="39" spans="1:7" x14ac:dyDescent="0.25">
      <c r="A39" s="22" t="s">
        <v>191</v>
      </c>
      <c r="B39" s="17">
        <v>842</v>
      </c>
      <c r="C39" s="17">
        <v>750</v>
      </c>
      <c r="D39" s="17">
        <v>1592</v>
      </c>
      <c r="F39" s="27">
        <f>B39/$D$39</f>
        <v>0.52889447236180909</v>
      </c>
      <c r="G39" s="27">
        <f>C39/$D$39</f>
        <v>0.47110552763819097</v>
      </c>
    </row>
  </sheetData>
  <mergeCells count="8">
    <mergeCell ref="B33:C33"/>
    <mergeCell ref="F33:G33"/>
    <mergeCell ref="F3:G3"/>
    <mergeCell ref="B3:C3"/>
    <mergeCell ref="B13:C13"/>
    <mergeCell ref="F13:G13"/>
    <mergeCell ref="B23:C23"/>
    <mergeCell ref="F23:G2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5" sqref="C5"/>
    </sheetView>
  </sheetViews>
  <sheetFormatPr defaultRowHeight="15" x14ac:dyDescent="0.25"/>
  <cols>
    <col min="1" max="1" width="24.7109375" customWidth="1"/>
    <col min="2" max="2" width="14.85546875" bestFit="1" customWidth="1"/>
    <col min="3" max="3" width="9.42578125" bestFit="1" customWidth="1"/>
    <col min="4" max="4" width="8.7109375" bestFit="1" customWidth="1"/>
    <col min="6" max="6" width="21.85546875" bestFit="1" customWidth="1"/>
    <col min="7" max="7" width="5.5703125" bestFit="1" customWidth="1"/>
    <col min="8" max="8" width="4" bestFit="1" customWidth="1"/>
    <col min="9" max="9" width="5.5703125" bestFit="1" customWidth="1"/>
    <col min="10" max="10" width="5.7109375" bestFit="1" customWidth="1"/>
    <col min="11" max="11" width="3" customWidth="1"/>
    <col min="12" max="12" width="7.140625" bestFit="1" customWidth="1"/>
    <col min="13" max="13" width="6.140625" bestFit="1" customWidth="1"/>
    <col min="14" max="14" width="7.140625" bestFit="1" customWidth="1"/>
  </cols>
  <sheetData>
    <row r="1" spans="1:14" x14ac:dyDescent="0.25">
      <c r="A1" s="3" t="s">
        <v>200</v>
      </c>
    </row>
    <row r="3" spans="1:14" x14ac:dyDescent="0.25">
      <c r="A3" s="14" t="s">
        <v>201</v>
      </c>
      <c r="B3" s="14" t="s">
        <v>204</v>
      </c>
      <c r="C3" s="14" t="s">
        <v>205</v>
      </c>
      <c r="D3" s="33" t="s">
        <v>206</v>
      </c>
      <c r="F3" s="3" t="s">
        <v>318</v>
      </c>
      <c r="G3" s="24" t="s">
        <v>10</v>
      </c>
      <c r="H3" s="24" t="s">
        <v>34</v>
      </c>
      <c r="I3" s="24" t="s">
        <v>4</v>
      </c>
      <c r="J3" s="230" t="s">
        <v>191</v>
      </c>
      <c r="L3" s="24" t="s">
        <v>10</v>
      </c>
      <c r="M3" s="24" t="s">
        <v>34</v>
      </c>
      <c r="N3" s="24" t="s">
        <v>4</v>
      </c>
    </row>
    <row r="4" spans="1:14" x14ac:dyDescent="0.25">
      <c r="A4" s="16" t="s">
        <v>202</v>
      </c>
      <c r="B4" s="34">
        <v>502</v>
      </c>
      <c r="C4" s="34">
        <v>2984</v>
      </c>
      <c r="D4" s="34">
        <v>3486</v>
      </c>
      <c r="F4" s="14" t="s">
        <v>204</v>
      </c>
      <c r="G4" s="228">
        <v>989</v>
      </c>
      <c r="H4" s="228">
        <v>43</v>
      </c>
      <c r="I4" s="228">
        <v>886</v>
      </c>
      <c r="J4" s="228">
        <v>1918</v>
      </c>
      <c r="L4" s="136">
        <f>G4/$J4</f>
        <v>0.51564129301355577</v>
      </c>
      <c r="M4" s="136">
        <f>H4/$J4</f>
        <v>2.2419186652763295E-2</v>
      </c>
      <c r="N4" s="136">
        <f>I4/$J4</f>
        <v>0.46193952033368091</v>
      </c>
    </row>
    <row r="5" spans="1:14" x14ac:dyDescent="0.25">
      <c r="A5" s="36" t="s">
        <v>10</v>
      </c>
      <c r="B5" s="35">
        <v>183</v>
      </c>
      <c r="C5" s="35">
        <v>799</v>
      </c>
      <c r="D5" s="35">
        <v>982</v>
      </c>
      <c r="F5" s="227" t="s">
        <v>202</v>
      </c>
      <c r="G5" s="229">
        <v>183</v>
      </c>
      <c r="H5" s="229">
        <v>31</v>
      </c>
      <c r="I5" s="229">
        <v>288</v>
      </c>
      <c r="J5" s="229">
        <v>502</v>
      </c>
      <c r="L5" s="13">
        <f t="shared" ref="L5:L10" si="0">G5/$J5</f>
        <v>0.36454183266932272</v>
      </c>
      <c r="M5" s="13">
        <f t="shared" ref="M5:M10" si="1">H5/$J5</f>
        <v>6.1752988047808766E-2</v>
      </c>
      <c r="N5" s="13">
        <f t="shared" ref="N5:N10" si="2">I5/$J5</f>
        <v>0.57370517928286857</v>
      </c>
    </row>
    <row r="6" spans="1:14" x14ac:dyDescent="0.25">
      <c r="A6" s="36" t="s">
        <v>34</v>
      </c>
      <c r="B6" s="35">
        <v>31</v>
      </c>
      <c r="C6" s="35">
        <v>170</v>
      </c>
      <c r="D6" s="35">
        <v>201</v>
      </c>
      <c r="F6" s="227" t="s">
        <v>203</v>
      </c>
      <c r="G6" s="229">
        <v>806</v>
      </c>
      <c r="H6" s="229">
        <v>12</v>
      </c>
      <c r="I6" s="229">
        <v>598</v>
      </c>
      <c r="J6" s="229">
        <v>1416</v>
      </c>
      <c r="L6" s="13">
        <f t="shared" si="0"/>
        <v>0.5692090395480226</v>
      </c>
      <c r="M6" s="13">
        <f t="shared" si="1"/>
        <v>8.4745762711864406E-3</v>
      </c>
      <c r="N6" s="13">
        <f t="shared" si="2"/>
        <v>0.42231638418079098</v>
      </c>
    </row>
    <row r="7" spans="1:14" x14ac:dyDescent="0.25">
      <c r="A7" s="36" t="s">
        <v>4</v>
      </c>
      <c r="B7" s="35">
        <v>288</v>
      </c>
      <c r="C7" s="35">
        <v>2015</v>
      </c>
      <c r="D7" s="35">
        <v>2303</v>
      </c>
      <c r="F7" s="14" t="s">
        <v>205</v>
      </c>
      <c r="G7" s="228">
        <v>1828</v>
      </c>
      <c r="H7" s="228">
        <v>190</v>
      </c>
      <c r="I7" s="228">
        <v>2954</v>
      </c>
      <c r="J7" s="228">
        <v>4972</v>
      </c>
      <c r="L7" s="136">
        <f t="shared" si="0"/>
        <v>0.3676588897827836</v>
      </c>
      <c r="M7" s="136">
        <f t="shared" si="1"/>
        <v>3.8213998390989538E-2</v>
      </c>
      <c r="N7" s="136">
        <f t="shared" si="2"/>
        <v>0.59412711182622691</v>
      </c>
    </row>
    <row r="8" spans="1:14" x14ac:dyDescent="0.25">
      <c r="A8" s="16" t="s">
        <v>203</v>
      </c>
      <c r="B8" s="34">
        <v>1416</v>
      </c>
      <c r="C8" s="34">
        <v>1988</v>
      </c>
      <c r="D8" s="34">
        <v>3404</v>
      </c>
      <c r="F8" s="227" t="s">
        <v>202</v>
      </c>
      <c r="G8" s="229">
        <v>799</v>
      </c>
      <c r="H8" s="229">
        <v>170</v>
      </c>
      <c r="I8" s="229">
        <v>2015</v>
      </c>
      <c r="J8" s="229">
        <v>2984</v>
      </c>
      <c r="L8" s="13">
        <f t="shared" si="0"/>
        <v>0.26776139410187666</v>
      </c>
      <c r="M8" s="13">
        <f t="shared" si="1"/>
        <v>5.6970509383378019E-2</v>
      </c>
      <c r="N8" s="13">
        <f t="shared" si="2"/>
        <v>0.67526809651474529</v>
      </c>
    </row>
    <row r="9" spans="1:14" x14ac:dyDescent="0.25">
      <c r="A9" s="36" t="s">
        <v>10</v>
      </c>
      <c r="B9" s="35">
        <v>806</v>
      </c>
      <c r="C9" s="35">
        <v>1029</v>
      </c>
      <c r="D9" s="35">
        <v>1835</v>
      </c>
      <c r="F9" s="227" t="s">
        <v>203</v>
      </c>
      <c r="G9" s="229">
        <v>1029</v>
      </c>
      <c r="H9" s="229">
        <v>20</v>
      </c>
      <c r="I9" s="229">
        <v>939</v>
      </c>
      <c r="J9" s="229">
        <v>1988</v>
      </c>
      <c r="L9" s="13">
        <f t="shared" si="0"/>
        <v>0.51760563380281688</v>
      </c>
      <c r="M9" s="13">
        <f t="shared" si="1"/>
        <v>1.0060362173038229E-2</v>
      </c>
      <c r="N9" s="13">
        <f t="shared" si="2"/>
        <v>0.47233400402414488</v>
      </c>
    </row>
    <row r="10" spans="1:14" x14ac:dyDescent="0.25">
      <c r="A10" s="36" t="s">
        <v>34</v>
      </c>
      <c r="B10" s="35">
        <v>12</v>
      </c>
      <c r="C10" s="35">
        <v>20</v>
      </c>
      <c r="D10" s="35">
        <v>32</v>
      </c>
      <c r="F10" s="9" t="s">
        <v>319</v>
      </c>
      <c r="G10" s="228">
        <v>2817</v>
      </c>
      <c r="H10" s="228">
        <v>233</v>
      </c>
      <c r="I10" s="228">
        <v>3840</v>
      </c>
      <c r="J10" s="228">
        <v>6890</v>
      </c>
      <c r="L10" s="136">
        <f t="shared" si="0"/>
        <v>0.4088534107402032</v>
      </c>
      <c r="M10" s="136">
        <f t="shared" si="1"/>
        <v>3.3817126269956456E-2</v>
      </c>
      <c r="N10" s="136">
        <f t="shared" si="2"/>
        <v>0.55732946298984032</v>
      </c>
    </row>
    <row r="11" spans="1:14" x14ac:dyDescent="0.25">
      <c r="A11" s="36" t="s">
        <v>4</v>
      </c>
      <c r="B11" s="35">
        <v>598</v>
      </c>
      <c r="C11" s="35">
        <v>939</v>
      </c>
      <c r="D11" s="35">
        <v>1537</v>
      </c>
    </row>
    <row r="12" spans="1:14" x14ac:dyDescent="0.25">
      <c r="A12" s="22" t="s">
        <v>164</v>
      </c>
      <c r="B12" s="34">
        <v>1918</v>
      </c>
      <c r="C12" s="34">
        <v>4972</v>
      </c>
      <c r="D12" s="34">
        <v>6890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zoomScale="85" zoomScaleNormal="85" workbookViewId="0">
      <selection activeCell="U5" sqref="U5"/>
    </sheetView>
  </sheetViews>
  <sheetFormatPr defaultRowHeight="15" x14ac:dyDescent="0.25"/>
  <cols>
    <col min="1" max="1" width="22" customWidth="1"/>
    <col min="2" max="2" width="7.5703125" bestFit="1" customWidth="1"/>
    <col min="7" max="7" width="16" bestFit="1" customWidth="1"/>
    <col min="8" max="8" width="8.7109375" bestFit="1" customWidth="1"/>
    <col min="9" max="10" width="7.140625" bestFit="1" customWidth="1"/>
    <col min="11" max="11" width="9.28515625" bestFit="1" customWidth="1"/>
    <col min="12" max="12" width="9.140625" customWidth="1"/>
    <col min="13" max="13" width="7.140625" bestFit="1" customWidth="1"/>
    <col min="14" max="14" width="8.7109375" bestFit="1" customWidth="1"/>
    <col min="15" max="15" width="8.7109375" customWidth="1"/>
    <col min="16" max="16" width="6.7109375" bestFit="1" customWidth="1"/>
    <col min="17" max="17" width="17.5703125" customWidth="1"/>
    <col min="19" max="19" width="6.140625" bestFit="1" customWidth="1"/>
    <col min="20" max="20" width="7.140625" bestFit="1" customWidth="1"/>
    <col min="22" max="22" width="6.140625" bestFit="1" customWidth="1"/>
    <col min="23" max="23" width="7.140625" bestFit="1" customWidth="1"/>
    <col min="25" max="25" width="6.140625" bestFit="1" customWidth="1"/>
    <col min="26" max="26" width="7.140625" bestFit="1" customWidth="1"/>
  </cols>
  <sheetData>
    <row r="1" spans="1:26" x14ac:dyDescent="0.25">
      <c r="A1" s="3" t="s">
        <v>216</v>
      </c>
      <c r="G1" s="291" t="s">
        <v>221</v>
      </c>
      <c r="H1" s="292"/>
      <c r="I1" s="292"/>
      <c r="J1" s="292"/>
      <c r="K1" s="292"/>
      <c r="L1" s="292"/>
      <c r="M1" s="292"/>
      <c r="N1" s="292"/>
      <c r="O1" s="292"/>
      <c r="P1" s="289"/>
      <c r="Q1" s="62" t="s">
        <v>223</v>
      </c>
    </row>
    <row r="3" spans="1:26" x14ac:dyDescent="0.25">
      <c r="H3" s="284" t="s">
        <v>204</v>
      </c>
      <c r="I3" s="290"/>
      <c r="J3" s="286"/>
      <c r="K3" s="284" t="s">
        <v>205</v>
      </c>
      <c r="L3" s="290"/>
      <c r="M3" s="286"/>
      <c r="Q3" s="14"/>
      <c r="R3" s="284" t="s">
        <v>204</v>
      </c>
      <c r="S3" s="290"/>
      <c r="T3" s="286"/>
      <c r="U3" s="284" t="s">
        <v>205</v>
      </c>
      <c r="V3" s="290"/>
      <c r="W3" s="286"/>
      <c r="X3" s="14"/>
    </row>
    <row r="4" spans="1:26" x14ac:dyDescent="0.25">
      <c r="A4" s="14" t="s">
        <v>217</v>
      </c>
      <c r="B4" s="14" t="s">
        <v>187</v>
      </c>
      <c r="C4" s="28" t="s">
        <v>188</v>
      </c>
      <c r="G4" s="44" t="s">
        <v>217</v>
      </c>
      <c r="H4" s="52" t="s">
        <v>222</v>
      </c>
      <c r="I4" s="60" t="s">
        <v>188</v>
      </c>
      <c r="J4" s="53"/>
      <c r="K4" s="52" t="s">
        <v>222</v>
      </c>
      <c r="L4" s="60" t="s">
        <v>188</v>
      </c>
      <c r="M4" s="46"/>
      <c r="N4" s="46" t="s">
        <v>206</v>
      </c>
      <c r="O4" s="14"/>
      <c r="Q4" s="44" t="s">
        <v>217</v>
      </c>
      <c r="R4" s="52" t="s">
        <v>222</v>
      </c>
      <c r="S4" s="60" t="s">
        <v>188</v>
      </c>
      <c r="T4" s="53"/>
      <c r="U4" s="52" t="s">
        <v>222</v>
      </c>
      <c r="V4" s="60" t="s">
        <v>188</v>
      </c>
      <c r="W4" s="53"/>
      <c r="X4" s="46" t="s">
        <v>206</v>
      </c>
      <c r="Y4" s="45"/>
      <c r="Z4" s="53"/>
    </row>
    <row r="5" spans="1:26" x14ac:dyDescent="0.25">
      <c r="A5" s="36" t="s">
        <v>207</v>
      </c>
      <c r="B5" s="20">
        <v>980</v>
      </c>
      <c r="C5" s="8">
        <f>B5/$B$14</f>
        <v>0.14223512336719885</v>
      </c>
      <c r="G5" s="47" t="s">
        <v>207</v>
      </c>
      <c r="H5" s="54">
        <v>122</v>
      </c>
      <c r="I5" s="40">
        <f>H5/$H$14</f>
        <v>6.3607924921793541E-2</v>
      </c>
      <c r="J5" s="55"/>
      <c r="K5" s="54">
        <v>858</v>
      </c>
      <c r="L5" s="42">
        <f>K5/$K$14</f>
        <v>0.17256637168141592</v>
      </c>
      <c r="M5" s="55"/>
      <c r="N5" s="48">
        <v>980</v>
      </c>
      <c r="O5" s="20"/>
      <c r="Q5" s="47" t="s">
        <v>207</v>
      </c>
      <c r="R5" s="54">
        <v>37</v>
      </c>
      <c r="S5" s="42">
        <f>R5/$R$14</f>
        <v>2.6129943502824857E-2</v>
      </c>
      <c r="T5" s="55"/>
      <c r="U5" s="54">
        <v>94</v>
      </c>
      <c r="V5" s="42">
        <f>U5/$U$14</f>
        <v>4.7283702213279676E-2</v>
      </c>
      <c r="W5" s="55"/>
      <c r="X5" s="20">
        <v>131</v>
      </c>
      <c r="Y5" s="71">
        <f>X5/$X$14</f>
        <v>3.8484136310223266E-2</v>
      </c>
      <c r="Z5" s="63"/>
    </row>
    <row r="6" spans="1:26" ht="15.75" thickBot="1" x14ac:dyDescent="0.3">
      <c r="A6" s="36" t="s">
        <v>208</v>
      </c>
      <c r="B6" s="38">
        <v>1881</v>
      </c>
      <c r="C6" s="39">
        <f t="shared" ref="C6:C13" si="0">B6/$B$14</f>
        <v>0.27300435413642959</v>
      </c>
      <c r="D6" s="39">
        <f>SUM(C5:C6)</f>
        <v>0.41523947750362844</v>
      </c>
      <c r="G6" s="47" t="s">
        <v>208</v>
      </c>
      <c r="H6" s="56">
        <v>364</v>
      </c>
      <c r="I6" s="41">
        <f t="shared" ref="I6:I13" si="1">H6/$H$14</f>
        <v>0.18978102189781021</v>
      </c>
      <c r="J6" s="57">
        <f>SUM(I5:I6)</f>
        <v>0.25338894681960378</v>
      </c>
      <c r="K6" s="56">
        <v>1517</v>
      </c>
      <c r="L6" s="43">
        <f t="shared" ref="L6:L13" si="2">K6/$K$14</f>
        <v>0.30510860820595331</v>
      </c>
      <c r="M6" s="58">
        <f>SUM(L5:L6)</f>
        <v>0.47767497988736923</v>
      </c>
      <c r="N6" s="48">
        <v>1881</v>
      </c>
      <c r="O6" s="20"/>
      <c r="P6" s="73" t="s">
        <v>224</v>
      </c>
      <c r="Q6" s="47" t="s">
        <v>208</v>
      </c>
      <c r="R6" s="56">
        <v>222</v>
      </c>
      <c r="S6" s="43">
        <f t="shared" ref="S6:S13" si="3">R6/$R$14</f>
        <v>0.15677966101694915</v>
      </c>
      <c r="T6" s="57">
        <f>SUM(S5:S6)</f>
        <v>0.18290960451977401</v>
      </c>
      <c r="U6" s="56">
        <v>484</v>
      </c>
      <c r="V6" s="43">
        <f t="shared" ref="V6:V13" si="4">U6/$U$14</f>
        <v>0.24346076458752516</v>
      </c>
      <c r="W6" s="57">
        <f>SUM(V5:V6)</f>
        <v>0.29074446680080485</v>
      </c>
      <c r="X6" s="20">
        <v>706</v>
      </c>
      <c r="Y6" s="72">
        <f t="shared" ref="Y6:Y13" si="5">X6/$X$14</f>
        <v>0.20740305522914218</v>
      </c>
      <c r="Z6" s="64">
        <f>SUM(Y5:Y6)</f>
        <v>0.24588719153936545</v>
      </c>
    </row>
    <row r="7" spans="1:26" ht="15.75" thickTop="1" x14ac:dyDescent="0.25">
      <c r="A7" s="36" t="s">
        <v>209</v>
      </c>
      <c r="B7" s="20">
        <v>919</v>
      </c>
      <c r="C7" s="8">
        <f t="shared" si="0"/>
        <v>0.13338171262699564</v>
      </c>
      <c r="G7" s="47" t="s">
        <v>209</v>
      </c>
      <c r="H7" s="54">
        <v>293</v>
      </c>
      <c r="I7" s="40">
        <f t="shared" si="1"/>
        <v>0.15276329509906153</v>
      </c>
      <c r="J7" s="55"/>
      <c r="K7" s="54">
        <v>626</v>
      </c>
      <c r="L7" s="42">
        <f t="shared" si="2"/>
        <v>0.12590506838294449</v>
      </c>
      <c r="M7" s="55"/>
      <c r="N7" s="48">
        <v>919</v>
      </c>
      <c r="O7" s="20"/>
      <c r="P7" s="3"/>
      <c r="Q7" s="47" t="s">
        <v>209</v>
      </c>
      <c r="R7" s="54">
        <v>211</v>
      </c>
      <c r="S7" s="42">
        <f t="shared" si="3"/>
        <v>0.14901129943502825</v>
      </c>
      <c r="T7" s="55"/>
      <c r="U7" s="54">
        <v>294</v>
      </c>
      <c r="V7" s="42">
        <f t="shared" si="4"/>
        <v>0.14788732394366197</v>
      </c>
      <c r="W7" s="55"/>
      <c r="X7" s="20">
        <v>505</v>
      </c>
      <c r="Y7" s="71">
        <f t="shared" si="5"/>
        <v>0.14835487661574617</v>
      </c>
      <c r="Z7" s="63"/>
    </row>
    <row r="8" spans="1:26" x14ac:dyDescent="0.25">
      <c r="A8" s="36" t="s">
        <v>210</v>
      </c>
      <c r="B8" s="20">
        <v>1077</v>
      </c>
      <c r="C8" s="8">
        <f t="shared" si="0"/>
        <v>0.15631349782293177</v>
      </c>
      <c r="G8" s="47" t="s">
        <v>210</v>
      </c>
      <c r="H8" s="54">
        <v>359</v>
      </c>
      <c r="I8" s="40">
        <f t="shared" si="1"/>
        <v>0.18717413972888425</v>
      </c>
      <c r="J8" s="55"/>
      <c r="K8" s="54">
        <v>718</v>
      </c>
      <c r="L8" s="42">
        <f t="shared" si="2"/>
        <v>0.14440868865647627</v>
      </c>
      <c r="M8" s="55"/>
      <c r="N8" s="48">
        <v>1077</v>
      </c>
      <c r="O8" s="20"/>
      <c r="P8" s="3"/>
      <c r="Q8" s="47" t="s">
        <v>210</v>
      </c>
      <c r="R8" s="54">
        <v>284</v>
      </c>
      <c r="S8" s="42">
        <f t="shared" si="3"/>
        <v>0.20056497175141244</v>
      </c>
      <c r="T8" s="55"/>
      <c r="U8" s="54">
        <v>363</v>
      </c>
      <c r="V8" s="42">
        <f t="shared" si="4"/>
        <v>0.18259557344064387</v>
      </c>
      <c r="W8" s="55"/>
      <c r="X8" s="20">
        <v>647</v>
      </c>
      <c r="Y8" s="71">
        <f t="shared" si="5"/>
        <v>0.1900705052878966</v>
      </c>
      <c r="Z8" s="63"/>
    </row>
    <row r="9" spans="1:26" ht="15.75" thickBot="1" x14ac:dyDescent="0.3">
      <c r="A9" s="36" t="s">
        <v>211</v>
      </c>
      <c r="B9" s="38">
        <v>1049</v>
      </c>
      <c r="C9" s="39">
        <f t="shared" si="0"/>
        <v>0.15224963715529755</v>
      </c>
      <c r="D9" s="39">
        <f>SUM(C7:C9)</f>
        <v>0.44194484760522496</v>
      </c>
      <c r="G9" s="47" t="s">
        <v>211</v>
      </c>
      <c r="H9" s="56">
        <v>362</v>
      </c>
      <c r="I9" s="41">
        <f t="shared" si="1"/>
        <v>0.18873826903023982</v>
      </c>
      <c r="J9" s="58">
        <f>SUM(I7:I9)</f>
        <v>0.52867570385818563</v>
      </c>
      <c r="K9" s="56">
        <v>687</v>
      </c>
      <c r="L9" s="43">
        <f t="shared" si="2"/>
        <v>0.13817377312952533</v>
      </c>
      <c r="M9" s="57">
        <f>SUM(L7:L9)</f>
        <v>0.40848753016894607</v>
      </c>
      <c r="N9" s="48">
        <v>1049</v>
      </c>
      <c r="O9" s="20"/>
      <c r="P9" s="73" t="s">
        <v>225</v>
      </c>
      <c r="Q9" s="47" t="s">
        <v>211</v>
      </c>
      <c r="R9" s="56">
        <v>300</v>
      </c>
      <c r="S9" s="43">
        <f t="shared" si="3"/>
        <v>0.21186440677966101</v>
      </c>
      <c r="T9" s="57">
        <f>SUM(S7:S9)</f>
        <v>0.56144067796610164</v>
      </c>
      <c r="U9" s="56">
        <v>421</v>
      </c>
      <c r="V9" s="43">
        <f t="shared" si="4"/>
        <v>0.21177062374245473</v>
      </c>
      <c r="W9" s="57">
        <f>SUM(V7:V9)</f>
        <v>0.54225352112676051</v>
      </c>
      <c r="X9" s="20">
        <v>721</v>
      </c>
      <c r="Y9" s="72">
        <f t="shared" si="5"/>
        <v>0.21180963572267919</v>
      </c>
      <c r="Z9" s="69">
        <f>SUM(Y7:Y9)</f>
        <v>0.55023501762632199</v>
      </c>
    </row>
    <row r="10" spans="1:26" ht="15.75" thickTop="1" x14ac:dyDescent="0.25">
      <c r="A10" s="36" t="s">
        <v>212</v>
      </c>
      <c r="B10" s="20">
        <v>431</v>
      </c>
      <c r="C10" s="8">
        <f t="shared" si="0"/>
        <v>6.2554426705370106E-2</v>
      </c>
      <c r="G10" s="47" t="s">
        <v>212</v>
      </c>
      <c r="H10" s="54">
        <v>186</v>
      </c>
      <c r="I10" s="40">
        <f t="shared" si="1"/>
        <v>9.6976016684045888E-2</v>
      </c>
      <c r="J10" s="55"/>
      <c r="K10" s="54">
        <v>245</v>
      </c>
      <c r="L10" s="42">
        <f t="shared" si="2"/>
        <v>4.9275945293644409E-2</v>
      </c>
      <c r="M10" s="55"/>
      <c r="N10" s="48">
        <v>431</v>
      </c>
      <c r="O10" s="20"/>
      <c r="P10" s="3"/>
      <c r="Q10" s="47" t="s">
        <v>212</v>
      </c>
      <c r="R10" s="54">
        <v>160</v>
      </c>
      <c r="S10" s="42">
        <f t="shared" si="3"/>
        <v>0.11299435028248588</v>
      </c>
      <c r="T10" s="55"/>
      <c r="U10" s="54">
        <v>159</v>
      </c>
      <c r="V10" s="42">
        <f t="shared" si="4"/>
        <v>7.997987927565392E-2</v>
      </c>
      <c r="W10" s="55"/>
      <c r="X10" s="20">
        <v>319</v>
      </c>
      <c r="Y10" s="71">
        <f t="shared" si="5"/>
        <v>9.371327849588719E-2</v>
      </c>
      <c r="Z10" s="63"/>
    </row>
    <row r="11" spans="1:26" x14ac:dyDescent="0.25">
      <c r="A11" s="36" t="s">
        <v>213</v>
      </c>
      <c r="B11" s="20">
        <v>170</v>
      </c>
      <c r="C11" s="8">
        <f t="shared" si="0"/>
        <v>2.4673439767779391E-2</v>
      </c>
      <c r="G11" s="47" t="s">
        <v>213</v>
      </c>
      <c r="H11" s="54">
        <v>100</v>
      </c>
      <c r="I11" s="40">
        <f t="shared" si="1"/>
        <v>5.213764337851929E-2</v>
      </c>
      <c r="J11" s="55"/>
      <c r="K11" s="54">
        <v>70</v>
      </c>
      <c r="L11" s="42">
        <f t="shared" si="2"/>
        <v>1.407884151246983E-2</v>
      </c>
      <c r="M11" s="55"/>
      <c r="N11" s="48">
        <v>170</v>
      </c>
      <c r="O11" s="20"/>
      <c r="P11" s="3"/>
      <c r="Q11" s="47" t="s">
        <v>213</v>
      </c>
      <c r="R11" s="54">
        <v>93</v>
      </c>
      <c r="S11" s="42">
        <f t="shared" si="3"/>
        <v>6.5677966101694921E-2</v>
      </c>
      <c r="T11" s="55"/>
      <c r="U11" s="54">
        <v>51</v>
      </c>
      <c r="V11" s="42">
        <f t="shared" si="4"/>
        <v>2.5653923541247486E-2</v>
      </c>
      <c r="W11" s="55"/>
      <c r="X11" s="20">
        <v>144</v>
      </c>
      <c r="Y11" s="71">
        <f t="shared" si="5"/>
        <v>4.230317273795535E-2</v>
      </c>
      <c r="Z11" s="63"/>
    </row>
    <row r="12" spans="1:26" ht="15.75" thickBot="1" x14ac:dyDescent="0.3">
      <c r="A12" s="36" t="s">
        <v>214</v>
      </c>
      <c r="B12" s="38">
        <v>42</v>
      </c>
      <c r="C12" s="39">
        <f t="shared" si="0"/>
        <v>6.0957910014513787E-3</v>
      </c>
      <c r="D12" s="39">
        <f>SUM(C10:C12)</f>
        <v>9.3323657474600877E-2</v>
      </c>
      <c r="G12" s="47" t="s">
        <v>214</v>
      </c>
      <c r="H12" s="56">
        <v>24</v>
      </c>
      <c r="I12" s="41">
        <f t="shared" si="1"/>
        <v>1.251303441084463E-2</v>
      </c>
      <c r="J12" s="57">
        <f>SUM(I10:I12)</f>
        <v>0.16162669447340983</v>
      </c>
      <c r="K12" s="56">
        <v>18</v>
      </c>
      <c r="L12" s="43">
        <f t="shared" si="2"/>
        <v>3.6202735317779565E-3</v>
      </c>
      <c r="M12" s="57">
        <f>SUM(L10:L12)</f>
        <v>6.6975060337892203E-2</v>
      </c>
      <c r="N12" s="48">
        <v>42</v>
      </c>
      <c r="O12" s="20"/>
      <c r="P12" s="73" t="s">
        <v>226</v>
      </c>
      <c r="Q12" s="47" t="s">
        <v>214</v>
      </c>
      <c r="R12" s="56">
        <v>19</v>
      </c>
      <c r="S12" s="43">
        <f t="shared" si="3"/>
        <v>1.3418079096045197E-2</v>
      </c>
      <c r="T12" s="57">
        <f>SUM(S10:S12)</f>
        <v>0.19209039548022599</v>
      </c>
      <c r="U12" s="56">
        <v>9</v>
      </c>
      <c r="V12" s="43">
        <f t="shared" si="4"/>
        <v>4.5271629778672034E-3</v>
      </c>
      <c r="W12" s="57">
        <f>SUM(V10:V12)</f>
        <v>0.11016096579476861</v>
      </c>
      <c r="X12" s="20">
        <v>28</v>
      </c>
      <c r="Y12" s="72">
        <f t="shared" si="5"/>
        <v>8.2256169212690956E-3</v>
      </c>
      <c r="Z12" s="64">
        <f>SUM(Y10:Y12)</f>
        <v>0.14424206815511165</v>
      </c>
    </row>
    <row r="13" spans="1:26" ht="15.75" thickTop="1" x14ac:dyDescent="0.25">
      <c r="A13" s="36" t="s">
        <v>215</v>
      </c>
      <c r="B13" s="20">
        <v>341</v>
      </c>
      <c r="C13" s="8">
        <f t="shared" si="0"/>
        <v>4.9492017416545721E-2</v>
      </c>
      <c r="G13" s="47" t="s">
        <v>215</v>
      </c>
      <c r="H13" s="54">
        <v>108</v>
      </c>
      <c r="I13" s="40">
        <f t="shared" si="1"/>
        <v>5.6308654848800835E-2</v>
      </c>
      <c r="J13" s="55"/>
      <c r="K13" s="54">
        <v>233</v>
      </c>
      <c r="L13" s="42">
        <f t="shared" si="2"/>
        <v>4.6862429605792441E-2</v>
      </c>
      <c r="M13" s="55"/>
      <c r="N13" s="48">
        <v>341</v>
      </c>
      <c r="O13" s="20"/>
      <c r="Q13" s="47" t="s">
        <v>215</v>
      </c>
      <c r="R13" s="54">
        <v>90</v>
      </c>
      <c r="S13" s="42">
        <f t="shared" si="3"/>
        <v>6.3559322033898302E-2</v>
      </c>
      <c r="T13" s="55"/>
      <c r="U13" s="54">
        <v>113</v>
      </c>
      <c r="V13" s="42">
        <f t="shared" si="4"/>
        <v>5.6841046277665994E-2</v>
      </c>
      <c r="W13" s="55"/>
      <c r="X13" s="20">
        <v>203</v>
      </c>
      <c r="Y13" s="71">
        <f t="shared" si="5"/>
        <v>5.9635722679200941E-2</v>
      </c>
      <c r="Z13" s="63"/>
    </row>
    <row r="14" spans="1:26" x14ac:dyDescent="0.25">
      <c r="A14" s="16" t="s">
        <v>164</v>
      </c>
      <c r="B14" s="17">
        <v>6890</v>
      </c>
      <c r="G14" s="49" t="s">
        <v>164</v>
      </c>
      <c r="H14" s="59">
        <v>1918</v>
      </c>
      <c r="I14" s="50"/>
      <c r="J14" s="51"/>
      <c r="K14" s="59">
        <v>4972</v>
      </c>
      <c r="L14" s="50"/>
      <c r="M14" s="51"/>
      <c r="N14" s="51">
        <v>6890</v>
      </c>
      <c r="O14" s="17"/>
      <c r="Q14" s="49" t="s">
        <v>164</v>
      </c>
      <c r="R14" s="59">
        <v>1416</v>
      </c>
      <c r="S14" s="65"/>
      <c r="T14" s="68"/>
      <c r="U14" s="59">
        <v>1988</v>
      </c>
      <c r="V14" s="50"/>
      <c r="W14" s="51"/>
      <c r="X14" s="50">
        <v>3404</v>
      </c>
      <c r="Y14" s="66"/>
      <c r="Z14" s="67"/>
    </row>
    <row r="17" spans="1:26" x14ac:dyDescent="0.25">
      <c r="G17" s="14" t="s">
        <v>217</v>
      </c>
      <c r="H17" s="18" t="s">
        <v>222</v>
      </c>
      <c r="I17" s="36" t="s">
        <v>188</v>
      </c>
      <c r="J17" s="231"/>
      <c r="Q17" s="62" t="s">
        <v>227</v>
      </c>
    </row>
    <row r="18" spans="1:26" x14ac:dyDescent="0.25">
      <c r="A18" s="115" t="s">
        <v>218</v>
      </c>
      <c r="B18" s="8">
        <f>D6</f>
        <v>0.41523947750362844</v>
      </c>
      <c r="G18" s="29" t="s">
        <v>207</v>
      </c>
      <c r="H18" s="20">
        <v>980</v>
      </c>
      <c r="I18" s="21">
        <f t="shared" ref="I18:I26" si="6">H18/$H$27</f>
        <v>0.14223512336719885</v>
      </c>
      <c r="J18" s="231"/>
      <c r="Q18" s="62"/>
    </row>
    <row r="19" spans="1:26" ht="15.75" thickBot="1" x14ac:dyDescent="0.3">
      <c r="A19" s="115" t="s">
        <v>219</v>
      </c>
      <c r="B19" s="8">
        <f>D9</f>
        <v>0.44194484760522496</v>
      </c>
      <c r="G19" s="29" t="s">
        <v>208</v>
      </c>
      <c r="H19" s="38">
        <v>1881</v>
      </c>
      <c r="I19" s="232">
        <f t="shared" si="6"/>
        <v>0.27300435413642959</v>
      </c>
      <c r="J19" s="232">
        <f>SUM(I18:I19)</f>
        <v>0.41523947750362844</v>
      </c>
      <c r="R19" s="284" t="s">
        <v>204</v>
      </c>
      <c r="S19" s="290"/>
      <c r="T19" s="286"/>
      <c r="U19" s="284" t="s">
        <v>205</v>
      </c>
      <c r="V19" s="290"/>
      <c r="W19" s="286"/>
      <c r="X19" s="14"/>
    </row>
    <row r="20" spans="1:26" ht="15.75" thickTop="1" x14ac:dyDescent="0.25">
      <c r="A20" s="115" t="s">
        <v>220</v>
      </c>
      <c r="B20" s="8">
        <f>D12</f>
        <v>9.3323657474600877E-2</v>
      </c>
      <c r="G20" s="29" t="s">
        <v>209</v>
      </c>
      <c r="H20" s="20">
        <v>919</v>
      </c>
      <c r="I20" s="21">
        <f t="shared" si="6"/>
        <v>0.13338171262699564</v>
      </c>
      <c r="J20" s="231"/>
      <c r="Q20" s="44" t="s">
        <v>217</v>
      </c>
      <c r="R20" s="52" t="s">
        <v>222</v>
      </c>
      <c r="S20" s="60" t="s">
        <v>188</v>
      </c>
      <c r="T20" s="53"/>
      <c r="U20" s="52" t="s">
        <v>222</v>
      </c>
      <c r="V20" s="60" t="s">
        <v>188</v>
      </c>
      <c r="W20" s="53"/>
      <c r="X20" s="46" t="s">
        <v>206</v>
      </c>
      <c r="Y20" s="45"/>
      <c r="Z20" s="53"/>
    </row>
    <row r="21" spans="1:26" x14ac:dyDescent="0.25">
      <c r="A21" s="24" t="s">
        <v>181</v>
      </c>
      <c r="B21" s="8">
        <f>C13</f>
        <v>4.9492017416545721E-2</v>
      </c>
      <c r="G21" s="29" t="s">
        <v>210</v>
      </c>
      <c r="H21" s="20">
        <v>1077</v>
      </c>
      <c r="I21" s="21">
        <f t="shared" si="6"/>
        <v>0.15631349782293177</v>
      </c>
      <c r="J21" s="231"/>
      <c r="Q21" s="47" t="s">
        <v>207</v>
      </c>
      <c r="R21" s="54">
        <v>85</v>
      </c>
      <c r="S21" s="74">
        <f>R21/$R$30</f>
        <v>0.1693227091633466</v>
      </c>
      <c r="T21" s="75"/>
      <c r="U21" s="54">
        <v>764</v>
      </c>
      <c r="V21" s="74">
        <f>U21/$U$30</f>
        <v>0.25603217158176944</v>
      </c>
      <c r="W21" s="75"/>
      <c r="X21" s="20">
        <v>849</v>
      </c>
      <c r="Y21" s="74">
        <f>X21/$X$30</f>
        <v>0.24354561101549052</v>
      </c>
      <c r="Z21" s="75"/>
    </row>
    <row r="22" spans="1:26" ht="15.75" thickBot="1" x14ac:dyDescent="0.3">
      <c r="G22" s="29" t="s">
        <v>211</v>
      </c>
      <c r="H22" s="38">
        <v>1049</v>
      </c>
      <c r="I22" s="232">
        <f t="shared" si="6"/>
        <v>0.15224963715529755</v>
      </c>
      <c r="J22" s="232">
        <f>SUM(I20:I22)</f>
        <v>0.44194484760522496</v>
      </c>
      <c r="P22" s="73" t="s">
        <v>224</v>
      </c>
      <c r="Q22" s="47" t="s">
        <v>208</v>
      </c>
      <c r="R22" s="56">
        <v>142</v>
      </c>
      <c r="S22" s="70">
        <f t="shared" ref="S22:S29" si="7">R22/$R$30</f>
        <v>0.28286852589641437</v>
      </c>
      <c r="T22" s="77">
        <f>SUM(S21:S22)</f>
        <v>0.452191235059761</v>
      </c>
      <c r="U22" s="56">
        <v>1033</v>
      </c>
      <c r="V22" s="70">
        <f t="shared" ref="V22:V29" si="8">U22/$U$30</f>
        <v>0.34617962466487934</v>
      </c>
      <c r="W22" s="77">
        <f>SUM(V21:V22)</f>
        <v>0.60221179624664878</v>
      </c>
      <c r="X22" s="20">
        <v>1175</v>
      </c>
      <c r="Y22" s="70">
        <f t="shared" ref="Y22:Y29" si="9">X22/$X$30</f>
        <v>0.33706253585771656</v>
      </c>
      <c r="Z22" s="76">
        <f>SUM(Y21:Y22)</f>
        <v>0.58060814687320705</v>
      </c>
    </row>
    <row r="23" spans="1:26" ht="15.75" thickTop="1" x14ac:dyDescent="0.25">
      <c r="G23" s="29" t="s">
        <v>212</v>
      </c>
      <c r="H23" s="20">
        <v>431</v>
      </c>
      <c r="I23" s="21">
        <f t="shared" si="6"/>
        <v>6.2554426705370106E-2</v>
      </c>
      <c r="J23" s="231"/>
      <c r="P23" s="3"/>
      <c r="Q23" s="47" t="s">
        <v>209</v>
      </c>
      <c r="R23" s="54">
        <v>82</v>
      </c>
      <c r="S23" s="74">
        <f t="shared" si="7"/>
        <v>0.16334661354581673</v>
      </c>
      <c r="T23" s="75"/>
      <c r="U23" s="54">
        <v>332</v>
      </c>
      <c r="V23" s="74">
        <f t="shared" si="8"/>
        <v>0.11126005361930295</v>
      </c>
      <c r="W23" s="75"/>
      <c r="X23" s="20">
        <v>414</v>
      </c>
      <c r="Y23" s="74">
        <f t="shared" si="9"/>
        <v>0.11876075731497418</v>
      </c>
      <c r="Z23" s="75"/>
    </row>
    <row r="24" spans="1:26" x14ac:dyDescent="0.25">
      <c r="G24" s="29" t="s">
        <v>213</v>
      </c>
      <c r="H24" s="20">
        <v>170</v>
      </c>
      <c r="I24" s="21">
        <f t="shared" si="6"/>
        <v>2.4673439767779391E-2</v>
      </c>
      <c r="J24" s="231"/>
      <c r="P24" s="3"/>
      <c r="Q24" s="47" t="s">
        <v>210</v>
      </c>
      <c r="R24" s="54">
        <v>75</v>
      </c>
      <c r="S24" s="74">
        <f t="shared" si="7"/>
        <v>0.14940239043824702</v>
      </c>
      <c r="T24" s="75"/>
      <c r="U24" s="54">
        <v>355</v>
      </c>
      <c r="V24" s="74">
        <f t="shared" si="8"/>
        <v>0.11896782841823056</v>
      </c>
      <c r="W24" s="75"/>
      <c r="X24" s="20">
        <v>430</v>
      </c>
      <c r="Y24" s="74">
        <f t="shared" si="9"/>
        <v>0.12335054503729202</v>
      </c>
      <c r="Z24" s="75"/>
    </row>
    <row r="25" spans="1:26" ht="15.75" thickBot="1" x14ac:dyDescent="0.3">
      <c r="G25" s="29" t="s">
        <v>214</v>
      </c>
      <c r="H25" s="38">
        <v>42</v>
      </c>
      <c r="I25" s="232">
        <f t="shared" si="6"/>
        <v>6.0957910014513787E-3</v>
      </c>
      <c r="J25" s="232">
        <f>SUM(I23:I25)</f>
        <v>9.3323657474600877E-2</v>
      </c>
      <c r="P25" s="73" t="s">
        <v>225</v>
      </c>
      <c r="Q25" s="47" t="s">
        <v>211</v>
      </c>
      <c r="R25" s="56">
        <v>62</v>
      </c>
      <c r="S25" s="70">
        <f t="shared" si="7"/>
        <v>0.12350597609561753</v>
      </c>
      <c r="T25" s="77">
        <f>SUM(S23:S25)</f>
        <v>0.43625498007968128</v>
      </c>
      <c r="U25" s="56">
        <v>266</v>
      </c>
      <c r="V25" s="70">
        <f t="shared" si="8"/>
        <v>8.9142091152815017E-2</v>
      </c>
      <c r="W25" s="77">
        <f>SUM(V23:V25)</f>
        <v>0.31936997319034854</v>
      </c>
      <c r="X25" s="20">
        <v>328</v>
      </c>
      <c r="Y25" s="70">
        <f t="shared" si="9"/>
        <v>9.4090648307515776E-2</v>
      </c>
      <c r="Z25" s="77">
        <f>SUM(Y23:Y25)</f>
        <v>0.33620195065978198</v>
      </c>
    </row>
    <row r="26" spans="1:26" ht="15.75" thickTop="1" x14ac:dyDescent="0.25">
      <c r="G26" s="29" t="s">
        <v>215</v>
      </c>
      <c r="H26" s="20">
        <v>341</v>
      </c>
      <c r="I26" s="21">
        <f t="shared" si="6"/>
        <v>4.9492017416545721E-2</v>
      </c>
      <c r="J26" s="231"/>
      <c r="P26" s="3"/>
      <c r="Q26" s="47" t="s">
        <v>212</v>
      </c>
      <c r="R26" s="54">
        <v>26</v>
      </c>
      <c r="S26" s="74">
        <f t="shared" si="7"/>
        <v>5.1792828685258967E-2</v>
      </c>
      <c r="T26" s="75"/>
      <c r="U26" s="54">
        <v>86</v>
      </c>
      <c r="V26" s="74">
        <f t="shared" si="8"/>
        <v>2.8820375335120642E-2</v>
      </c>
      <c r="W26" s="75"/>
      <c r="X26" s="20">
        <v>112</v>
      </c>
      <c r="Y26" s="74">
        <f t="shared" si="9"/>
        <v>3.2128514056224897E-2</v>
      </c>
      <c r="Z26" s="75"/>
    </row>
    <row r="27" spans="1:26" x14ac:dyDescent="0.25">
      <c r="G27" s="16" t="s">
        <v>164</v>
      </c>
      <c r="H27" s="17">
        <v>6890</v>
      </c>
      <c r="I27" s="18"/>
      <c r="J27" s="231"/>
      <c r="P27" s="3"/>
      <c r="Q27" s="47" t="s">
        <v>213</v>
      </c>
      <c r="R27" s="54">
        <v>7</v>
      </c>
      <c r="S27" s="74">
        <f t="shared" si="7"/>
        <v>1.3944223107569721E-2</v>
      </c>
      <c r="T27" s="75"/>
      <c r="U27" s="54">
        <v>19</v>
      </c>
      <c r="V27" s="74">
        <f t="shared" si="8"/>
        <v>6.3672922252010723E-3</v>
      </c>
      <c r="W27" s="75"/>
      <c r="X27" s="20">
        <v>26</v>
      </c>
      <c r="Y27" s="74">
        <f t="shared" si="9"/>
        <v>7.4584050487664947E-3</v>
      </c>
      <c r="Z27" s="75"/>
    </row>
    <row r="28" spans="1:26" ht="15.75" thickBot="1" x14ac:dyDescent="0.3">
      <c r="P28" s="73" t="s">
        <v>226</v>
      </c>
      <c r="Q28" s="47" t="s">
        <v>214</v>
      </c>
      <c r="R28" s="56">
        <v>5</v>
      </c>
      <c r="S28" s="70">
        <f t="shared" si="7"/>
        <v>9.9601593625498006E-3</v>
      </c>
      <c r="T28" s="77">
        <f>SUM(S26:S28)</f>
        <v>7.5697211155378488E-2</v>
      </c>
      <c r="U28" s="56">
        <v>9</v>
      </c>
      <c r="V28" s="70">
        <f t="shared" si="8"/>
        <v>3.0160857908847183E-3</v>
      </c>
      <c r="W28" s="77">
        <f>SUM(V26:V28)</f>
        <v>3.8203753351206432E-2</v>
      </c>
      <c r="X28" s="20">
        <v>14</v>
      </c>
      <c r="Y28" s="70">
        <f t="shared" si="9"/>
        <v>4.0160642570281121E-3</v>
      </c>
      <c r="Z28" s="77">
        <f>SUM(Y26:Y28)</f>
        <v>4.3602983362019503E-2</v>
      </c>
    </row>
    <row r="29" spans="1:26" ht="15.75" thickTop="1" x14ac:dyDescent="0.25">
      <c r="Q29" s="47" t="s">
        <v>215</v>
      </c>
      <c r="R29" s="54">
        <v>18</v>
      </c>
      <c r="S29" s="74">
        <f t="shared" si="7"/>
        <v>3.5856573705179286E-2</v>
      </c>
      <c r="T29" s="75"/>
      <c r="U29" s="54">
        <v>120</v>
      </c>
      <c r="V29" s="74">
        <f t="shared" si="8"/>
        <v>4.0214477211796246E-2</v>
      </c>
      <c r="W29" s="75"/>
      <c r="X29" s="20">
        <v>138</v>
      </c>
      <c r="Y29" s="74">
        <f t="shared" si="9"/>
        <v>3.9586919104991396E-2</v>
      </c>
      <c r="Z29" s="75"/>
    </row>
    <row r="30" spans="1:26" x14ac:dyDescent="0.25">
      <c r="G30" s="14" t="s">
        <v>217</v>
      </c>
      <c r="H30" s="36" t="s">
        <v>188</v>
      </c>
      <c r="Q30" s="49" t="s">
        <v>164</v>
      </c>
      <c r="R30" s="59">
        <v>502</v>
      </c>
      <c r="S30" s="66"/>
      <c r="T30" s="67"/>
      <c r="U30" s="59">
        <v>2984</v>
      </c>
      <c r="V30" s="66"/>
      <c r="W30" s="67"/>
      <c r="X30" s="50">
        <v>3486</v>
      </c>
      <c r="Y30" s="66"/>
      <c r="Z30" s="67"/>
    </row>
    <row r="31" spans="1:26" x14ac:dyDescent="0.25">
      <c r="G31" s="29" t="s">
        <v>218</v>
      </c>
      <c r="H31" s="8">
        <f>J19</f>
        <v>0.41523947750362844</v>
      </c>
    </row>
    <row r="32" spans="1:26" x14ac:dyDescent="0.25">
      <c r="G32" s="29" t="s">
        <v>219</v>
      </c>
      <c r="H32" s="8">
        <f>J22</f>
        <v>0.44194484760522496</v>
      </c>
    </row>
    <row r="33" spans="7:10" x14ac:dyDescent="0.25">
      <c r="G33" s="29" t="s">
        <v>220</v>
      </c>
      <c r="H33" s="8">
        <f>J25</f>
        <v>9.3323657474600877E-2</v>
      </c>
    </row>
    <row r="34" spans="7:10" x14ac:dyDescent="0.25">
      <c r="G34" s="29" t="s">
        <v>181</v>
      </c>
      <c r="H34" s="8">
        <f>I26</f>
        <v>4.9492017416545721E-2</v>
      </c>
    </row>
    <row r="35" spans="7:10" x14ac:dyDescent="0.25">
      <c r="H35" s="8"/>
    </row>
    <row r="47" spans="7:10" x14ac:dyDescent="0.25">
      <c r="G47" t="s">
        <v>320</v>
      </c>
      <c r="H47" s="287" t="s">
        <v>321</v>
      </c>
      <c r="I47" s="287"/>
    </row>
    <row r="48" spans="7:10" x14ac:dyDescent="0.25">
      <c r="G48" s="14" t="s">
        <v>217</v>
      </c>
      <c r="H48" t="s">
        <v>168</v>
      </c>
      <c r="I48" t="s">
        <v>169</v>
      </c>
      <c r="J48" t="s">
        <v>164</v>
      </c>
    </row>
    <row r="49" spans="7:10" x14ac:dyDescent="0.25">
      <c r="G49" t="s">
        <v>207</v>
      </c>
      <c r="H49" s="233">
        <v>27.918032786885245</v>
      </c>
      <c r="I49" s="233">
        <v>27.808857808857809</v>
      </c>
      <c r="J49" s="233">
        <v>27.822448979591837</v>
      </c>
    </row>
    <row r="50" spans="7:10" x14ac:dyDescent="0.25">
      <c r="G50" t="s">
        <v>208</v>
      </c>
      <c r="H50" s="233">
        <v>36.373626373626372</v>
      </c>
      <c r="I50" s="233">
        <v>35.448912326961107</v>
      </c>
      <c r="J50" s="233">
        <v>35.627857522594361</v>
      </c>
    </row>
    <row r="51" spans="7:10" x14ac:dyDescent="0.25">
      <c r="G51" t="s">
        <v>209</v>
      </c>
      <c r="H51" s="233">
        <v>42.846416382252556</v>
      </c>
      <c r="I51" s="233">
        <v>42.93450479233227</v>
      </c>
      <c r="J51" s="233">
        <v>42.906420021762784</v>
      </c>
    </row>
    <row r="52" spans="7:10" x14ac:dyDescent="0.25">
      <c r="G52" t="s">
        <v>210</v>
      </c>
      <c r="H52" s="233">
        <v>48.133704735376043</v>
      </c>
      <c r="I52" s="233">
        <v>48.072423398328688</v>
      </c>
      <c r="J52" s="233">
        <v>48.092850510677806</v>
      </c>
    </row>
    <row r="53" spans="7:10" x14ac:dyDescent="0.25">
      <c r="G53" t="s">
        <v>211</v>
      </c>
      <c r="H53" s="233">
        <v>52.809392265193367</v>
      </c>
      <c r="I53" s="233">
        <v>52.650655021834062</v>
      </c>
      <c r="J53" s="233">
        <v>52.705433746425165</v>
      </c>
    </row>
    <row r="54" spans="7:10" x14ac:dyDescent="0.25">
      <c r="G54" t="s">
        <v>212</v>
      </c>
      <c r="H54" s="233">
        <v>57.704301075268816</v>
      </c>
      <c r="I54" s="233">
        <v>57.624489795918365</v>
      </c>
      <c r="J54" s="233">
        <v>57.658932714617173</v>
      </c>
    </row>
    <row r="55" spans="7:10" x14ac:dyDescent="0.25">
      <c r="G55" t="s">
        <v>213</v>
      </c>
      <c r="H55" s="233">
        <v>62.42</v>
      </c>
      <c r="I55" s="233">
        <v>62.414285714285711</v>
      </c>
      <c r="J55" s="233">
        <v>62.417647058823526</v>
      </c>
    </row>
    <row r="56" spans="7:10" x14ac:dyDescent="0.25">
      <c r="G56" t="s">
        <v>214</v>
      </c>
      <c r="H56" s="233">
        <v>67.666666666666671</v>
      </c>
      <c r="I56" s="233">
        <v>67.722222222222229</v>
      </c>
      <c r="J56" s="233">
        <v>67.69047619047619</v>
      </c>
    </row>
    <row r="57" spans="7:10" x14ac:dyDescent="0.25">
      <c r="G57" t="s">
        <v>215</v>
      </c>
      <c r="H57" s="233">
        <v>117.12962962962963</v>
      </c>
      <c r="I57" s="233">
        <v>112.18454935622317</v>
      </c>
      <c r="J57" s="233">
        <v>113.75073313782991</v>
      </c>
    </row>
    <row r="58" spans="7:10" x14ac:dyDescent="0.25">
      <c r="G58" t="s">
        <v>164</v>
      </c>
      <c r="H58" s="233">
        <v>50.49322210636079</v>
      </c>
      <c r="I58" s="233">
        <v>44.457964601769909</v>
      </c>
      <c r="J58" s="233">
        <v>46.13802612481858</v>
      </c>
    </row>
  </sheetData>
  <mergeCells count="8">
    <mergeCell ref="H47:I47"/>
    <mergeCell ref="R19:T19"/>
    <mergeCell ref="U19:W19"/>
    <mergeCell ref="G1:P1"/>
    <mergeCell ref="H3:J3"/>
    <mergeCell ref="K3:M3"/>
    <mergeCell ref="R3:T3"/>
    <mergeCell ref="U3:W3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="85" zoomScaleNormal="85" workbookViewId="0">
      <selection activeCell="D5" sqref="D5"/>
    </sheetView>
  </sheetViews>
  <sheetFormatPr defaultRowHeight="15" x14ac:dyDescent="0.25"/>
  <cols>
    <col min="1" max="1" width="3.5703125" customWidth="1"/>
    <col min="2" max="2" width="6.7109375" bestFit="1" customWidth="1"/>
    <col min="3" max="3" width="20" bestFit="1" customWidth="1"/>
    <col min="4" max="4" width="8.7109375" bestFit="1" customWidth="1"/>
    <col min="5" max="5" width="7.140625" bestFit="1" customWidth="1"/>
    <col min="6" max="6" width="7" bestFit="1" customWidth="1"/>
    <col min="7" max="7" width="9.28515625" bestFit="1" customWidth="1"/>
    <col min="8" max="9" width="7" bestFit="1" customWidth="1"/>
    <col min="10" max="10" width="8.7109375" bestFit="1" customWidth="1"/>
    <col min="11" max="11" width="7" bestFit="1" customWidth="1"/>
    <col min="12" max="12" width="7.140625" bestFit="1" customWidth="1"/>
    <col min="14" max="14" width="4.42578125" bestFit="1" customWidth="1"/>
    <col min="15" max="15" width="24.7109375" customWidth="1"/>
    <col min="16" max="16" width="9.42578125" bestFit="1" customWidth="1"/>
    <col min="17" max="17" width="12.140625" bestFit="1" customWidth="1"/>
    <col min="18" max="18" width="7" bestFit="1" customWidth="1"/>
    <col min="19" max="19" width="6.140625" bestFit="1" customWidth="1"/>
    <col min="20" max="20" width="10.7109375" bestFit="1" customWidth="1"/>
    <col min="21" max="21" width="12.7109375" bestFit="1" customWidth="1"/>
    <col min="22" max="22" width="6.140625" customWidth="1"/>
    <col min="23" max="23" width="6.140625" bestFit="1" customWidth="1"/>
    <col min="24" max="24" width="8.7109375" bestFit="1" customWidth="1"/>
  </cols>
  <sheetData>
    <row r="1" spans="1:24" x14ac:dyDescent="0.25">
      <c r="A1" s="3" t="s">
        <v>232</v>
      </c>
      <c r="B1" s="3"/>
    </row>
    <row r="3" spans="1:24" x14ac:dyDescent="0.25">
      <c r="A3" s="79"/>
      <c r="B3" s="79"/>
      <c r="C3" s="79"/>
      <c r="D3" s="284" t="s">
        <v>204</v>
      </c>
      <c r="E3" s="293"/>
      <c r="F3" s="295"/>
      <c r="G3" s="284" t="s">
        <v>205</v>
      </c>
      <c r="H3" s="293"/>
      <c r="I3" s="295"/>
      <c r="J3" s="79"/>
      <c r="K3" s="79"/>
    </row>
    <row r="4" spans="1:24" x14ac:dyDescent="0.25">
      <c r="A4" s="92" t="s">
        <v>233</v>
      </c>
      <c r="B4" s="92"/>
      <c r="C4" s="44" t="s">
        <v>234</v>
      </c>
      <c r="D4" s="83" t="s">
        <v>222</v>
      </c>
      <c r="E4" s="86" t="s">
        <v>188</v>
      </c>
      <c r="F4" s="84"/>
      <c r="G4" s="83" t="s">
        <v>222</v>
      </c>
      <c r="H4" s="86" t="s">
        <v>188</v>
      </c>
      <c r="I4" s="84"/>
      <c r="J4" s="85" t="s">
        <v>206</v>
      </c>
      <c r="K4" s="86" t="s">
        <v>188</v>
      </c>
      <c r="L4" s="53"/>
    </row>
    <row r="5" spans="1:24" x14ac:dyDescent="0.25">
      <c r="A5" s="93">
        <v>1</v>
      </c>
      <c r="B5" s="93"/>
      <c r="C5" s="47" t="s">
        <v>228</v>
      </c>
      <c r="D5" s="54">
        <v>111</v>
      </c>
      <c r="E5" s="42">
        <f>D5/$D$9</f>
        <v>5.7872784150156412E-2</v>
      </c>
      <c r="F5" s="82"/>
      <c r="G5" s="54">
        <v>336</v>
      </c>
      <c r="H5" s="42">
        <f>G5/$G$9</f>
        <v>6.7578439259855183E-2</v>
      </c>
      <c r="I5" s="82"/>
      <c r="J5" s="20">
        <v>447</v>
      </c>
      <c r="K5" s="42">
        <f>J5/$J$9</f>
        <v>6.4876632801161099E-2</v>
      </c>
      <c r="L5" s="89"/>
    </row>
    <row r="6" spans="1:24" ht="15.75" thickBot="1" x14ac:dyDescent="0.3">
      <c r="A6" s="93">
        <v>2</v>
      </c>
      <c r="B6" s="234" t="s">
        <v>322</v>
      </c>
      <c r="C6" s="47" t="s">
        <v>229</v>
      </c>
      <c r="D6" s="54">
        <v>367</v>
      </c>
      <c r="E6" s="43">
        <f t="shared" ref="E6:E8" si="0">D6/$D$9</f>
        <v>0.19134515119916579</v>
      </c>
      <c r="F6" s="87">
        <f>SUM(E5:E6)</f>
        <v>0.24921793534932218</v>
      </c>
      <c r="G6" s="54">
        <v>708</v>
      </c>
      <c r="H6" s="43">
        <f t="shared" ref="H6:H8" si="1">G6/$G$9</f>
        <v>0.14239742558326629</v>
      </c>
      <c r="I6" s="87">
        <f>SUM(H5:H6)</f>
        <v>0.20997586484312147</v>
      </c>
      <c r="J6" s="20">
        <v>1075</v>
      </c>
      <c r="K6" s="43">
        <f t="shared" ref="K6:K8" si="2">J6/$J$9</f>
        <v>0.15602322206095792</v>
      </c>
      <c r="L6" s="76">
        <f>SUM(K5:K6)</f>
        <v>0.22089985486211902</v>
      </c>
    </row>
    <row r="7" spans="1:24" ht="15.75" thickTop="1" x14ac:dyDescent="0.25">
      <c r="A7" s="93">
        <v>3</v>
      </c>
      <c r="B7" s="93"/>
      <c r="C7" s="47" t="s">
        <v>230</v>
      </c>
      <c r="D7" s="54">
        <v>1398</v>
      </c>
      <c r="E7" s="42">
        <f t="shared" si="0"/>
        <v>0.72888425443169969</v>
      </c>
      <c r="F7" s="82"/>
      <c r="G7" s="54">
        <v>3275</v>
      </c>
      <c r="H7" s="42">
        <f t="shared" si="1"/>
        <v>0.65868865647626706</v>
      </c>
      <c r="I7" s="82"/>
      <c r="J7" s="20">
        <v>4673</v>
      </c>
      <c r="K7" s="42">
        <f t="shared" si="2"/>
        <v>0.67822931785195939</v>
      </c>
      <c r="L7" s="89"/>
    </row>
    <row r="8" spans="1:24" ht="15.75" thickBot="1" x14ac:dyDescent="0.3">
      <c r="A8" s="93">
        <v>4</v>
      </c>
      <c r="B8" s="235" t="s">
        <v>323</v>
      </c>
      <c r="C8" s="47" t="s">
        <v>231</v>
      </c>
      <c r="D8" s="54">
        <v>42</v>
      </c>
      <c r="E8" s="43">
        <f t="shared" si="0"/>
        <v>2.1897810218978103E-2</v>
      </c>
      <c r="F8" s="87">
        <f>SUM(E7:E8)</f>
        <v>0.75078206465067776</v>
      </c>
      <c r="G8" s="54">
        <v>653</v>
      </c>
      <c r="H8" s="43">
        <f t="shared" si="1"/>
        <v>0.13133547868061143</v>
      </c>
      <c r="I8" s="87">
        <f>SUM(H7:H8)</f>
        <v>0.79002413515687853</v>
      </c>
      <c r="J8" s="20">
        <v>695</v>
      </c>
      <c r="K8" s="43">
        <f t="shared" si="2"/>
        <v>0.10087082728592163</v>
      </c>
      <c r="L8" s="76">
        <f>SUM(K7:K8)</f>
        <v>0.77910014513788106</v>
      </c>
    </row>
    <row r="9" spans="1:24" ht="15.75" thickTop="1" x14ac:dyDescent="0.25">
      <c r="A9" s="79"/>
      <c r="B9" s="79"/>
      <c r="C9" s="49" t="s">
        <v>164</v>
      </c>
      <c r="D9" s="59">
        <v>1918</v>
      </c>
      <c r="E9" s="50"/>
      <c r="F9" s="51"/>
      <c r="G9" s="59">
        <v>4972</v>
      </c>
      <c r="H9" s="50"/>
      <c r="I9" s="51"/>
      <c r="J9" s="50">
        <v>6890</v>
      </c>
      <c r="K9" s="90"/>
      <c r="L9" s="67"/>
    </row>
    <row r="12" spans="1:24" x14ac:dyDescent="0.25">
      <c r="A12" s="3" t="s">
        <v>235</v>
      </c>
      <c r="B12" s="3"/>
      <c r="O12" s="3" t="s">
        <v>239</v>
      </c>
    </row>
    <row r="13" spans="1:24" x14ac:dyDescent="0.25">
      <c r="A13" s="3"/>
      <c r="B13" s="3"/>
    </row>
    <row r="14" spans="1:24" x14ac:dyDescent="0.25">
      <c r="D14" s="284" t="s">
        <v>204</v>
      </c>
      <c r="E14" s="293"/>
      <c r="F14" s="295"/>
      <c r="G14" s="296" t="s">
        <v>205</v>
      </c>
      <c r="H14" s="297"/>
      <c r="I14" s="298"/>
      <c r="P14" s="284" t="s">
        <v>246</v>
      </c>
      <c r="Q14" s="293"/>
      <c r="R14" s="293"/>
      <c r="S14" s="294"/>
      <c r="T14" s="284" t="s">
        <v>247</v>
      </c>
      <c r="U14" s="293"/>
      <c r="V14" s="293"/>
      <c r="W14" s="294"/>
    </row>
    <row r="15" spans="1:24" ht="30" x14ac:dyDescent="0.25">
      <c r="C15" s="14" t="s">
        <v>238</v>
      </c>
      <c r="D15" s="236" t="s">
        <v>222</v>
      </c>
      <c r="E15" s="237" t="s">
        <v>188</v>
      </c>
      <c r="F15" s="238"/>
      <c r="G15" s="83" t="s">
        <v>222</v>
      </c>
      <c r="H15" s="86" t="s">
        <v>188</v>
      </c>
      <c r="I15" s="84"/>
      <c r="J15" s="44" t="s">
        <v>206</v>
      </c>
      <c r="K15" s="86" t="s">
        <v>188</v>
      </c>
      <c r="L15" s="53"/>
      <c r="O15" s="254" t="s">
        <v>238</v>
      </c>
      <c r="P15" s="101" t="s">
        <v>243</v>
      </c>
      <c r="Q15" s="99" t="s">
        <v>242</v>
      </c>
      <c r="R15" s="102" t="s">
        <v>188</v>
      </c>
      <c r="S15" s="103"/>
      <c r="T15" s="101" t="s">
        <v>244</v>
      </c>
      <c r="U15" s="99" t="s">
        <v>245</v>
      </c>
      <c r="V15" s="99"/>
      <c r="W15" s="105"/>
      <c r="X15" s="14" t="s">
        <v>206</v>
      </c>
    </row>
    <row r="16" spans="1:24" x14ac:dyDescent="0.25">
      <c r="A16" s="91" t="s">
        <v>233</v>
      </c>
      <c r="B16" s="91"/>
      <c r="C16" s="248" t="s">
        <v>236</v>
      </c>
      <c r="D16" s="249">
        <v>502</v>
      </c>
      <c r="E16" s="250"/>
      <c r="F16" s="251"/>
      <c r="G16" s="249">
        <v>2984</v>
      </c>
      <c r="H16" s="252"/>
      <c r="I16" s="253"/>
      <c r="J16" s="249">
        <v>3486</v>
      </c>
      <c r="K16" s="252"/>
      <c r="L16" s="253"/>
      <c r="N16" t="s">
        <v>233</v>
      </c>
      <c r="O16" s="255" t="s">
        <v>236</v>
      </c>
      <c r="P16" s="249">
        <v>2409</v>
      </c>
      <c r="Q16" s="256">
        <v>249</v>
      </c>
      <c r="R16" s="252"/>
      <c r="S16" s="253"/>
      <c r="T16" s="249">
        <v>681</v>
      </c>
      <c r="U16" s="256">
        <v>147</v>
      </c>
      <c r="V16" s="256"/>
      <c r="W16" s="257"/>
      <c r="X16" s="256">
        <v>3486</v>
      </c>
    </row>
    <row r="17" spans="1:24" x14ac:dyDescent="0.25">
      <c r="A17">
        <v>1</v>
      </c>
      <c r="C17" s="36" t="s">
        <v>228</v>
      </c>
      <c r="D17" s="241">
        <v>14</v>
      </c>
      <c r="E17" s="239">
        <f>D17/$D$16</f>
        <v>2.7888446215139442E-2</v>
      </c>
      <c r="F17" s="240"/>
      <c r="G17" s="54">
        <v>152</v>
      </c>
      <c r="H17" s="74">
        <f>G17/$G$16</f>
        <v>5.0938337801608578E-2</v>
      </c>
      <c r="I17" s="96"/>
      <c r="J17" s="54">
        <v>166</v>
      </c>
      <c r="K17" s="74">
        <f>J17/$J$16</f>
        <v>4.7619047619047616E-2</v>
      </c>
      <c r="L17" s="96"/>
      <c r="N17">
        <v>1</v>
      </c>
      <c r="O17" s="36" t="s">
        <v>228</v>
      </c>
      <c r="P17" s="54">
        <v>108</v>
      </c>
      <c r="Q17" s="20">
        <v>7</v>
      </c>
      <c r="R17" s="74">
        <f>(P17+Q17)/($P$16+$Q$16)</f>
        <v>4.3265613243039881E-2</v>
      </c>
      <c r="S17" s="104"/>
      <c r="T17" s="54">
        <v>48</v>
      </c>
      <c r="U17" s="20">
        <v>3</v>
      </c>
      <c r="V17" s="74">
        <f>(T17+U17)/($T$16+$U$16)</f>
        <v>6.1594202898550728E-2</v>
      </c>
      <c r="W17" s="104"/>
      <c r="X17" s="20">
        <v>166</v>
      </c>
    </row>
    <row r="18" spans="1:24" ht="15.75" thickBot="1" x14ac:dyDescent="0.3">
      <c r="A18">
        <v>2</v>
      </c>
      <c r="C18" s="36" t="s">
        <v>229</v>
      </c>
      <c r="D18" s="241">
        <v>83</v>
      </c>
      <c r="E18" s="242">
        <f t="shared" ref="E18:E20" si="3">D18/$D$16</f>
        <v>0.16533864541832669</v>
      </c>
      <c r="F18" s="243">
        <f>SUM(E17:E18)</f>
        <v>0.19322709163346613</v>
      </c>
      <c r="G18" s="54">
        <v>278</v>
      </c>
      <c r="H18" s="70">
        <f t="shared" ref="H18:H20" si="4">G18/$G$16</f>
        <v>9.3163538873994645E-2</v>
      </c>
      <c r="I18" s="97">
        <f>SUM(H17:H18)</f>
        <v>0.14410187667560323</v>
      </c>
      <c r="J18" s="54">
        <v>361</v>
      </c>
      <c r="K18" s="70">
        <f t="shared" ref="K18:K20" si="5">J18/$J$16</f>
        <v>0.10355708548479632</v>
      </c>
      <c r="L18" s="97">
        <f>SUM(K17:K18)</f>
        <v>0.15117613310384392</v>
      </c>
      <c r="N18">
        <v>2</v>
      </c>
      <c r="O18" s="36" t="s">
        <v>229</v>
      </c>
      <c r="P18" s="54">
        <v>254</v>
      </c>
      <c r="Q18" s="20">
        <v>13</v>
      </c>
      <c r="R18" s="70">
        <f t="shared" ref="R18:R20" si="6">(P18+Q18)/($P$16+$Q$16)</f>
        <v>0.10045146726862303</v>
      </c>
      <c r="S18" s="177">
        <f>SUM(R17:R18)</f>
        <v>0.1437170805116629</v>
      </c>
      <c r="T18" s="54">
        <v>85</v>
      </c>
      <c r="U18" s="20">
        <v>9</v>
      </c>
      <c r="V18" s="70">
        <f t="shared" ref="V18:V20" si="7">(T18+U18)/($T$16+$U$16)</f>
        <v>0.11352657004830918</v>
      </c>
      <c r="W18" s="177">
        <f>SUM(V17:V18)</f>
        <v>0.1751207729468599</v>
      </c>
      <c r="X18" s="20">
        <v>361</v>
      </c>
    </row>
    <row r="19" spans="1:24" ht="15.75" thickTop="1" x14ac:dyDescent="0.25">
      <c r="A19">
        <v>3</v>
      </c>
      <c r="C19" s="36" t="s">
        <v>230</v>
      </c>
      <c r="D19" s="241">
        <v>392</v>
      </c>
      <c r="E19" s="239">
        <f t="shared" si="3"/>
        <v>0.78087649402390436</v>
      </c>
      <c r="F19" s="240"/>
      <c r="G19" s="54">
        <v>1929</v>
      </c>
      <c r="H19" s="74">
        <f t="shared" si="4"/>
        <v>0.64644772117962468</v>
      </c>
      <c r="I19" s="96"/>
      <c r="J19" s="54">
        <v>2321</v>
      </c>
      <c r="K19" s="74">
        <f t="shared" si="5"/>
        <v>0.6658060814687321</v>
      </c>
      <c r="L19" s="96"/>
      <c r="N19">
        <v>3</v>
      </c>
      <c r="O19" s="36" t="s">
        <v>230</v>
      </c>
      <c r="P19" s="54">
        <v>1623</v>
      </c>
      <c r="Q19" s="20">
        <v>214</v>
      </c>
      <c r="R19" s="74">
        <f t="shared" si="6"/>
        <v>0.69112114371708055</v>
      </c>
      <c r="S19" s="104"/>
      <c r="T19" s="54">
        <v>370</v>
      </c>
      <c r="U19" s="20">
        <v>114</v>
      </c>
      <c r="V19" s="74">
        <f t="shared" si="7"/>
        <v>0.58454106280193241</v>
      </c>
      <c r="W19" s="104"/>
      <c r="X19" s="20">
        <v>2321</v>
      </c>
    </row>
    <row r="20" spans="1:24" ht="15.75" thickBot="1" x14ac:dyDescent="0.3">
      <c r="A20">
        <v>4</v>
      </c>
      <c r="C20" s="36" t="s">
        <v>231</v>
      </c>
      <c r="D20" s="241">
        <v>13</v>
      </c>
      <c r="E20" s="242">
        <f t="shared" si="3"/>
        <v>2.5896414342629483E-2</v>
      </c>
      <c r="F20" s="244">
        <f>SUM(E19:E20)</f>
        <v>0.80677290836653381</v>
      </c>
      <c r="G20" s="54">
        <v>625</v>
      </c>
      <c r="H20" s="70">
        <f t="shared" si="4"/>
        <v>0.20945040214477212</v>
      </c>
      <c r="I20" s="98">
        <f>SUM(H19:H20)</f>
        <v>0.85589812332439674</v>
      </c>
      <c r="J20" s="54">
        <v>638</v>
      </c>
      <c r="K20" s="70">
        <f t="shared" si="5"/>
        <v>0.18301778542742397</v>
      </c>
      <c r="L20" s="98">
        <f>SUM(K19:K20)</f>
        <v>0.84882386689615608</v>
      </c>
      <c r="N20">
        <v>4</v>
      </c>
      <c r="O20" s="36" t="s">
        <v>231</v>
      </c>
      <c r="P20" s="54">
        <v>424</v>
      </c>
      <c r="Q20" s="20">
        <v>15</v>
      </c>
      <c r="R20" s="70">
        <f t="shared" si="6"/>
        <v>0.1651617757712566</v>
      </c>
      <c r="S20" s="177">
        <f>SUM(R19:R20)</f>
        <v>0.85628291948833712</v>
      </c>
      <c r="T20" s="54">
        <v>178</v>
      </c>
      <c r="U20" s="20">
        <v>21</v>
      </c>
      <c r="V20" s="70">
        <f t="shared" si="7"/>
        <v>0.24033816425120774</v>
      </c>
      <c r="W20" s="177">
        <f>SUM(V19:V20)</f>
        <v>0.82487922705314021</v>
      </c>
      <c r="X20" s="20">
        <v>638</v>
      </c>
    </row>
    <row r="21" spans="1:24" ht="15.75" thickTop="1" x14ac:dyDescent="0.25">
      <c r="C21" s="248" t="s">
        <v>237</v>
      </c>
      <c r="D21" s="249">
        <v>1416</v>
      </c>
      <c r="E21" s="250"/>
      <c r="F21" s="251"/>
      <c r="G21" s="249">
        <v>1988</v>
      </c>
      <c r="H21" s="250"/>
      <c r="I21" s="251"/>
      <c r="J21" s="249">
        <v>3404</v>
      </c>
      <c r="K21" s="250"/>
      <c r="L21" s="251"/>
      <c r="O21" s="255" t="s">
        <v>237</v>
      </c>
      <c r="P21" s="249">
        <v>2531</v>
      </c>
      <c r="Q21" s="256">
        <v>335</v>
      </c>
      <c r="R21" s="258"/>
      <c r="S21" s="259"/>
      <c r="T21" s="249">
        <v>460</v>
      </c>
      <c r="U21" s="256">
        <v>78</v>
      </c>
      <c r="V21" s="256"/>
      <c r="W21" s="257"/>
      <c r="X21" s="256">
        <v>3404</v>
      </c>
    </row>
    <row r="22" spans="1:24" x14ac:dyDescent="0.25">
      <c r="A22">
        <v>1</v>
      </c>
      <c r="C22" s="36" t="s">
        <v>228</v>
      </c>
      <c r="D22" s="241">
        <v>97</v>
      </c>
      <c r="E22" s="239">
        <f>D22/$D$21</f>
        <v>6.8502824858757055E-2</v>
      </c>
      <c r="F22" s="240"/>
      <c r="G22" s="54">
        <v>184</v>
      </c>
      <c r="H22" s="95">
        <f>G22/$G$21</f>
        <v>9.2555331991951706E-2</v>
      </c>
      <c r="I22" s="96"/>
      <c r="J22" s="54">
        <v>281</v>
      </c>
      <c r="K22" s="95">
        <f>J22/$J$21</f>
        <v>8.2549941245593422E-2</v>
      </c>
      <c r="L22" s="96"/>
      <c r="N22">
        <v>1</v>
      </c>
      <c r="O22" s="36" t="s">
        <v>228</v>
      </c>
      <c r="P22" s="54">
        <v>153</v>
      </c>
      <c r="Q22" s="20">
        <v>10</v>
      </c>
      <c r="R22" s="74">
        <f>(P22+Q22)/($P$21+$Q$21)</f>
        <v>5.6873691556175852E-2</v>
      </c>
      <c r="S22" s="104"/>
      <c r="T22" s="54">
        <v>107</v>
      </c>
      <c r="U22" s="20">
        <v>11</v>
      </c>
      <c r="V22" s="74">
        <f>(T22+U22)/($T$21+$U$21)</f>
        <v>0.21933085501858737</v>
      </c>
      <c r="W22" s="104"/>
      <c r="X22" s="20">
        <v>281</v>
      </c>
    </row>
    <row r="23" spans="1:24" ht="15.75" thickBot="1" x14ac:dyDescent="0.3">
      <c r="A23">
        <v>2</v>
      </c>
      <c r="C23" s="36" t="s">
        <v>229</v>
      </c>
      <c r="D23" s="241">
        <v>284</v>
      </c>
      <c r="E23" s="242">
        <f t="shared" ref="E23:E25" si="8">D23/$D$21</f>
        <v>0.20056497175141244</v>
      </c>
      <c r="F23" s="243">
        <f>SUM(E22:E23)</f>
        <v>0.2690677966101695</v>
      </c>
      <c r="G23" s="54">
        <v>430</v>
      </c>
      <c r="H23" s="95">
        <f t="shared" ref="H23:H25" si="9">G23/$G$21</f>
        <v>0.21629778672032193</v>
      </c>
      <c r="I23" s="96">
        <f>SUM(H22:H23)</f>
        <v>0.30885311871227361</v>
      </c>
      <c r="J23" s="54">
        <v>714</v>
      </c>
      <c r="K23" s="95">
        <f t="shared" ref="K23:K25" si="10">J23/$J$21</f>
        <v>0.20975323149236191</v>
      </c>
      <c r="L23" s="96">
        <f>SUM(K22:K23)</f>
        <v>0.29230317273795536</v>
      </c>
      <c r="N23">
        <v>2</v>
      </c>
      <c r="O23" s="36" t="s">
        <v>229</v>
      </c>
      <c r="P23" s="54">
        <v>479</v>
      </c>
      <c r="Q23" s="20">
        <v>34</v>
      </c>
      <c r="R23" s="70">
        <f t="shared" ref="R23:R25" si="11">(P23+Q23)/($P$21+$Q$21)</f>
        <v>0.17899511514305652</v>
      </c>
      <c r="S23" s="177">
        <f>SUM(R22:R23)</f>
        <v>0.23586880669923238</v>
      </c>
      <c r="T23" s="54">
        <v>173</v>
      </c>
      <c r="U23" s="20">
        <v>28</v>
      </c>
      <c r="V23" s="70">
        <f t="shared" ref="V23:V25" si="12">(T23+U23)/($T$21+$U$21)</f>
        <v>0.37360594795539032</v>
      </c>
      <c r="W23" s="177">
        <f>SUM(V22:V23)</f>
        <v>0.59293680297397766</v>
      </c>
      <c r="X23" s="20">
        <v>714</v>
      </c>
    </row>
    <row r="24" spans="1:24" ht="15.75" thickTop="1" x14ac:dyDescent="0.25">
      <c r="A24">
        <v>3</v>
      </c>
      <c r="C24" s="36" t="s">
        <v>230</v>
      </c>
      <c r="D24" s="241">
        <v>1006</v>
      </c>
      <c r="E24" s="239">
        <f t="shared" si="8"/>
        <v>0.71045197740112997</v>
      </c>
      <c r="F24" s="240"/>
      <c r="G24" s="54">
        <v>1346</v>
      </c>
      <c r="H24" s="95">
        <f t="shared" si="9"/>
        <v>0.67706237424547289</v>
      </c>
      <c r="I24" s="96"/>
      <c r="J24" s="54">
        <v>2352</v>
      </c>
      <c r="K24" s="95">
        <f t="shared" si="10"/>
        <v>0.69095182138660405</v>
      </c>
      <c r="L24" s="96"/>
      <c r="N24">
        <v>3</v>
      </c>
      <c r="O24" s="36" t="s">
        <v>230</v>
      </c>
      <c r="P24" s="54">
        <v>1847</v>
      </c>
      <c r="Q24" s="20">
        <v>290</v>
      </c>
      <c r="R24" s="74">
        <f t="shared" si="11"/>
        <v>0.74563852058618285</v>
      </c>
      <c r="S24" s="104"/>
      <c r="T24" s="54">
        <v>176</v>
      </c>
      <c r="U24" s="20">
        <v>39</v>
      </c>
      <c r="V24" s="74">
        <f t="shared" si="12"/>
        <v>0.3996282527881041</v>
      </c>
      <c r="W24" s="104"/>
      <c r="X24" s="20">
        <v>2352</v>
      </c>
    </row>
    <row r="25" spans="1:24" ht="15.75" thickBot="1" x14ac:dyDescent="0.3">
      <c r="A25">
        <v>4</v>
      </c>
      <c r="C25" s="36" t="s">
        <v>231</v>
      </c>
      <c r="D25" s="241">
        <v>29</v>
      </c>
      <c r="E25" s="242">
        <f t="shared" si="8"/>
        <v>2.0480225988700564E-2</v>
      </c>
      <c r="F25" s="244">
        <f>SUM(E24:E25)</f>
        <v>0.73093220338983056</v>
      </c>
      <c r="G25" s="54">
        <v>28</v>
      </c>
      <c r="H25" s="94">
        <f t="shared" si="9"/>
        <v>1.4084507042253521E-2</v>
      </c>
      <c r="I25" s="98">
        <f>SUM(H24:H25)</f>
        <v>0.69114688128772639</v>
      </c>
      <c r="J25" s="54">
        <v>57</v>
      </c>
      <c r="K25" s="94">
        <f t="shared" si="10"/>
        <v>1.6745005875440658E-2</v>
      </c>
      <c r="L25" s="98">
        <f>SUM(K24:K25)</f>
        <v>0.70769682726204475</v>
      </c>
      <c r="N25">
        <v>4</v>
      </c>
      <c r="O25" s="36" t="s">
        <v>231</v>
      </c>
      <c r="P25" s="54">
        <v>52</v>
      </c>
      <c r="Q25" s="20">
        <v>1</v>
      </c>
      <c r="R25" s="70">
        <f t="shared" si="11"/>
        <v>1.8492672714584789E-2</v>
      </c>
      <c r="S25" s="177">
        <f>SUM(R24:R25)</f>
        <v>0.76413119330076762</v>
      </c>
      <c r="T25" s="54">
        <v>4</v>
      </c>
      <c r="U25" s="20"/>
      <c r="V25" s="70">
        <f t="shared" si="12"/>
        <v>7.4349442379182153E-3</v>
      </c>
      <c r="W25" s="177">
        <f>SUM(V24:V25)</f>
        <v>0.40706319702602234</v>
      </c>
      <c r="X25" s="20">
        <v>57</v>
      </c>
    </row>
    <row r="26" spans="1:24" ht="15.75" thickTop="1" x14ac:dyDescent="0.25">
      <c r="C26" s="16" t="s">
        <v>164</v>
      </c>
      <c r="D26" s="245">
        <v>1918</v>
      </c>
      <c r="E26" s="246"/>
      <c r="F26" s="247"/>
      <c r="G26" s="59">
        <v>4972</v>
      </c>
      <c r="H26" s="66"/>
      <c r="I26" s="67"/>
      <c r="J26" s="59">
        <v>6890</v>
      </c>
      <c r="K26" s="66"/>
      <c r="L26" s="67"/>
      <c r="O26" s="16" t="s">
        <v>164</v>
      </c>
      <c r="P26" s="59">
        <v>4940</v>
      </c>
      <c r="Q26" s="50">
        <v>584</v>
      </c>
      <c r="R26" s="66"/>
      <c r="S26" s="67"/>
      <c r="T26" s="59">
        <v>1141</v>
      </c>
      <c r="U26" s="50">
        <v>225</v>
      </c>
      <c r="V26" s="50"/>
      <c r="W26" s="51"/>
      <c r="X26" s="17">
        <v>6890</v>
      </c>
    </row>
  </sheetData>
  <sortState ref="N22:T25">
    <sortCondition ref="N22:N25"/>
  </sortState>
  <mergeCells count="6">
    <mergeCell ref="P14:S14"/>
    <mergeCell ref="T14:W14"/>
    <mergeCell ref="D3:F3"/>
    <mergeCell ref="G3:I3"/>
    <mergeCell ref="D14:F14"/>
    <mergeCell ref="G14:I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14</vt:i4>
      </vt:variant>
    </vt:vector>
  </HeadingPairs>
  <TitlesOfParts>
    <vt:vector size="14" baseType="lpstr">
      <vt:lpstr>Α1</vt:lpstr>
      <vt:lpstr>Α1.1</vt:lpstr>
      <vt:lpstr>Α2</vt:lpstr>
      <vt:lpstr>Α2.1</vt:lpstr>
      <vt:lpstr>Α3</vt:lpstr>
      <vt:lpstr>Α3.1-4</vt:lpstr>
      <vt:lpstr>Α4</vt:lpstr>
      <vt:lpstr>Α5.1-3</vt:lpstr>
      <vt:lpstr>Α6.1-2</vt:lpstr>
      <vt:lpstr>A7</vt:lpstr>
      <vt:lpstr>Α8</vt:lpstr>
      <vt:lpstr>Α9</vt:lpstr>
      <vt:lpstr>Α10</vt:lpstr>
      <vt:lpstr>Α11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Ευστρατιος Χουρδακης</cp:lastModifiedBy>
  <dcterms:created xsi:type="dcterms:W3CDTF">2019-06-01T07:24:59Z</dcterms:created>
  <dcterms:modified xsi:type="dcterms:W3CDTF">2020-01-31T11:36:44Z</dcterms:modified>
</cp:coreProperties>
</file>